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32980" windowHeight="20360" tabRatio="500" activeTab="3"/>
  </bookViews>
  <sheets>
    <sheet name="Raw data" sheetId="1" r:id="rId1"/>
    <sheet name="Myosepta Bolycyrus" sheetId="2" r:id="rId2"/>
    <sheet name="Myosepta Anguilloides branchios" sheetId="3" r:id="rId3"/>
    <sheet name="PCA" sheetId="4" r:id="rId4"/>
    <sheet name="PICs, Pagel, Bloomberg" sheetId="5" r:id="rId5"/>
    <sheet name="Abbreviations" sheetId="6" r:id="rId6"/>
  </sheets>
  <definedNames/>
  <calcPr fullCalcOnLoad="1"/>
</workbook>
</file>

<file path=xl/sharedStrings.xml><?xml version="1.0" encoding="utf-8"?>
<sst xmlns="http://schemas.openxmlformats.org/spreadsheetml/2006/main" count="292" uniqueCount="241">
  <si>
    <t>Taxa</t>
  </si>
  <si>
    <t>Inv Nr</t>
  </si>
  <si>
    <t>NHMUK P.62692a</t>
  </si>
  <si>
    <t>Anguilloides branchiostegalis</t>
  </si>
  <si>
    <t>NHM A.3319</t>
  </si>
  <si>
    <t>MSNVR VII.A.18</t>
  </si>
  <si>
    <t>MSNVR T.887</t>
  </si>
  <si>
    <t>NHMUK P.3876</t>
  </si>
  <si>
    <t>Anguilla elegans</t>
  </si>
  <si>
    <t>NHMUK 42769</t>
  </si>
  <si>
    <t>Bolycyrus formosissimus</t>
  </si>
  <si>
    <t>NMW A.3324</t>
  </si>
  <si>
    <t>MSNVR B.58</t>
  </si>
  <si>
    <t>MSNVR T442</t>
  </si>
  <si>
    <t>MSNVR T.467</t>
  </si>
  <si>
    <t>MSNVR T.468</t>
  </si>
  <si>
    <t>Voltaconger latispinus</t>
  </si>
  <si>
    <t>MSNVR VII.A.22</t>
  </si>
  <si>
    <t>NHMUK P.17024</t>
  </si>
  <si>
    <t>MSNVR T.990</t>
  </si>
  <si>
    <t>NHMUK P.1889</t>
  </si>
  <si>
    <t>VSI</t>
  </si>
  <si>
    <t>Anguilla anguilla</t>
  </si>
  <si>
    <t>MCZ165917</t>
  </si>
  <si>
    <t>Anguilla bicolor</t>
  </si>
  <si>
    <t>CAS65009</t>
  </si>
  <si>
    <t>Anguilla japonica</t>
  </si>
  <si>
    <t>MCZ34306</t>
  </si>
  <si>
    <t>Anguilla rostrata</t>
  </si>
  <si>
    <t>RSM_1</t>
  </si>
  <si>
    <t>RSM_2</t>
  </si>
  <si>
    <t>Ariosoma anago</t>
  </si>
  <si>
    <t>MCZ72631</t>
  </si>
  <si>
    <t>Ariosoma balearicum</t>
  </si>
  <si>
    <t>MCZ157253</t>
  </si>
  <si>
    <t>Bathyuroconger vicinus</t>
  </si>
  <si>
    <t>CAS222813</t>
  </si>
  <si>
    <t>Conger myriaster</t>
  </si>
  <si>
    <t>CAS32403</t>
  </si>
  <si>
    <t>Echidna nebulosa</t>
  </si>
  <si>
    <t>RSM_4</t>
  </si>
  <si>
    <t>RSM_3</t>
  </si>
  <si>
    <t>Facciolella gilberti</t>
  </si>
  <si>
    <t>CAS57843</t>
  </si>
  <si>
    <t>Gavialiceps taeniola</t>
  </si>
  <si>
    <t>MCZ133049</t>
  </si>
  <si>
    <t>RSM_5</t>
  </si>
  <si>
    <t>Gymnothorax flavimarginatus</t>
  </si>
  <si>
    <t>RSM_6</t>
  </si>
  <si>
    <t>Gymnothorax kidako</t>
  </si>
  <si>
    <t>RSM_7</t>
  </si>
  <si>
    <t>Gymnothorax moringua</t>
  </si>
  <si>
    <t>CAS13488</t>
  </si>
  <si>
    <t>Heteroconger hassi</t>
  </si>
  <si>
    <t>RSM_8</t>
  </si>
  <si>
    <t xml:space="preserve">Kaupichthys hyoporoides </t>
  </si>
  <si>
    <t>CAS218219</t>
  </si>
  <si>
    <t>MCZ 44686</t>
  </si>
  <si>
    <t>Moringua javanica</t>
  </si>
  <si>
    <t>RSM_9</t>
  </si>
  <si>
    <t>Muraenosox cinereus</t>
  </si>
  <si>
    <t>CAS51089</t>
  </si>
  <si>
    <t>Myrichthys magnificus</t>
  </si>
  <si>
    <t>RSM_10</t>
  </si>
  <si>
    <t>Myrophis vafer</t>
  </si>
  <si>
    <t>RSM_11</t>
  </si>
  <si>
    <t>Ophichthus maculosus</t>
  </si>
  <si>
    <t>MCZ55625</t>
  </si>
  <si>
    <t>Ophitchus zophochir</t>
  </si>
  <si>
    <t>CAS11705</t>
  </si>
  <si>
    <t>Ophichthus serpentius</t>
  </si>
  <si>
    <t>RSM_12</t>
  </si>
  <si>
    <t>Oxyconger leptognathus</t>
  </si>
  <si>
    <t>CAS15857</t>
  </si>
  <si>
    <t>RSM_13</t>
  </si>
  <si>
    <t>Rhinomuraena quaesita</t>
  </si>
  <si>
    <t>Saurenchelys fierasfer</t>
  </si>
  <si>
    <t>CAS35145</t>
  </si>
  <si>
    <t>MCZ73365</t>
  </si>
  <si>
    <t>RSM_14</t>
  </si>
  <si>
    <t>Serrivomer beanii</t>
  </si>
  <si>
    <t>MCZ124154</t>
  </si>
  <si>
    <t>Simenchelys parasiticus</t>
  </si>
  <si>
    <t>Uropterygius micropterus</t>
  </si>
  <si>
    <t>CAS41189</t>
  </si>
  <si>
    <t>Venefica proboscidea</t>
  </si>
  <si>
    <t>MCZ165916</t>
  </si>
  <si>
    <t>sec. axis reduction (Laxis1/Laxis2)</t>
  </si>
  <si>
    <t>head elongation  (=Lhead*ARhead)</t>
  </si>
  <si>
    <t>Anguillidae</t>
  </si>
  <si>
    <t>Congridae</t>
  </si>
  <si>
    <t>Dysomma anguilaire (anguillare)</t>
  </si>
  <si>
    <t>Synaphobranchidae</t>
  </si>
  <si>
    <t>Muraenidae</t>
  </si>
  <si>
    <t>Nettastomatidae</t>
  </si>
  <si>
    <t>Muraenosocidae</t>
  </si>
  <si>
    <t>Chlopsidae</t>
  </si>
  <si>
    <t>Moringuidae</t>
  </si>
  <si>
    <t>Ophichthidae</t>
  </si>
  <si>
    <t>Gymnothorax castanaeus</t>
  </si>
  <si>
    <t>Serrivomeridae</t>
  </si>
  <si>
    <t>NPCV (number precaudal vertebrae)</t>
  </si>
  <si>
    <t>NCV (number precaudal vertebrae)</t>
  </si>
  <si>
    <t>number vertebrae (in total)</t>
  </si>
  <si>
    <t>ratio NPCV/NCV</t>
  </si>
  <si>
    <t xml:space="preserve">Lhead in length of vertebrae </t>
  </si>
  <si>
    <t>Length vertebrae (precaudal)</t>
  </si>
  <si>
    <t>Length vertebrae (caudal)</t>
  </si>
  <si>
    <t>vertebrae depth (precaudal)</t>
  </si>
  <si>
    <t>vertebrae depth (caudal)</t>
  </si>
  <si>
    <t>average length vertebrae</t>
  </si>
  <si>
    <t>ARPCV (ratio length to depth precaudal vertebrae)</t>
  </si>
  <si>
    <t>ARCV (ratio length to depth caudal vertebrae)</t>
  </si>
  <si>
    <t xml:space="preserve"> </t>
  </si>
  <si>
    <t>Arhead (ratio headlength/head depth)</t>
  </si>
  <si>
    <t>precaudal elongation (NPCV*ARPVC)</t>
  </si>
  <si>
    <t>caudal elongation (NCV*ARCV)</t>
  </si>
  <si>
    <t>average depth (precaudal vertebrae)</t>
  </si>
  <si>
    <t>average depth (caudal vertebrae)</t>
  </si>
  <si>
    <t>mean of average depth precaudal vertebrae/caudal vertebrae</t>
  </si>
  <si>
    <t>length 1 (precaudal)</t>
  </si>
  <si>
    <t>length 2 (precaudal)</t>
  </si>
  <si>
    <t>length 3 (precaudal)</t>
  </si>
  <si>
    <t>length 1 (caudal)</t>
  </si>
  <si>
    <t>length  2  (caudal)</t>
  </si>
  <si>
    <t>length 3 (caudal)</t>
  </si>
  <si>
    <t>width 1 (precaudal)</t>
  </si>
  <si>
    <t>width 2 (precaudal)</t>
  </si>
  <si>
    <t>width 3 (precaudal)</t>
  </si>
  <si>
    <t>width 1 (caudal)</t>
  </si>
  <si>
    <t>width 2 (caudal)</t>
  </si>
  <si>
    <t>width 3 (caudal)</t>
  </si>
  <si>
    <t xml:space="preserve"> Laxis1 (mm)</t>
  </si>
  <si>
    <t xml:space="preserve"> Laxis2 (mm)</t>
  </si>
  <si>
    <t>Hl (head length, mm)</t>
  </si>
  <si>
    <t>Hd (head depth,mm)</t>
  </si>
  <si>
    <t>Parameter</t>
  </si>
  <si>
    <t>PC1</t>
  </si>
  <si>
    <t>PC2</t>
  </si>
  <si>
    <t>PC3</t>
  </si>
  <si>
    <t>Laxis1</t>
  </si>
  <si>
    <t>Laxis2</t>
  </si>
  <si>
    <t>NPCV</t>
  </si>
  <si>
    <t>Lhead in length of vertebrae</t>
  </si>
  <si>
    <t>ARPCV</t>
  </si>
  <si>
    <t>ARCV</t>
  </si>
  <si>
    <t>Arhead</t>
  </si>
  <si>
    <t>NCV</t>
  </si>
  <si>
    <t>Position (%TL)</t>
  </si>
  <si>
    <t>epaxial (mm)</t>
  </si>
  <si>
    <t>%TL (epaxial)</t>
  </si>
  <si>
    <t>hypaxial (mm)</t>
  </si>
  <si>
    <t>%TL (hypaxial)</t>
  </si>
  <si>
    <t>total length (mm)</t>
  </si>
  <si>
    <t xml:space="preserve">myosepta </t>
  </si>
  <si>
    <t>1-32  --&gt; body cavity</t>
  </si>
  <si>
    <t>.... 81</t>
  </si>
  <si>
    <t>last myorhabdoid tendon (epaxial)</t>
  </si>
  <si>
    <t>1-39  --&gt; Leibeshöhle</t>
  </si>
  <si>
    <t>Supplement 7</t>
  </si>
  <si>
    <t>NMW A3319</t>
  </si>
  <si>
    <t>Paranguilla tigrina</t>
  </si>
  <si>
    <t>Museum of Comparative Zoology, Harvard University, Cambridge, U.S.A.</t>
  </si>
  <si>
    <t>Museo Civico di Storia Naturale, Verona, Italy</t>
  </si>
  <si>
    <t>Natural History Museum London, UK</t>
  </si>
  <si>
    <t>Naturhistorisches Museum Wien, Austria</t>
  </si>
  <si>
    <t>not preserved</t>
  </si>
  <si>
    <t>npr</t>
  </si>
  <si>
    <t xml:space="preserve"> total length</t>
  </si>
  <si>
    <t>TL</t>
  </si>
  <si>
    <t xml:space="preserve"> head length</t>
  </si>
  <si>
    <t>HL</t>
  </si>
  <si>
    <t xml:space="preserve"> lateral tendon</t>
  </si>
  <si>
    <t>LT</t>
  </si>
  <si>
    <t>preanal length</t>
  </si>
  <si>
    <t>postanal length</t>
  </si>
  <si>
    <t>poAL</t>
  </si>
  <si>
    <t>prAL</t>
  </si>
  <si>
    <t>NMW</t>
  </si>
  <si>
    <t>NHMUK</t>
  </si>
  <si>
    <t>MSNVR</t>
  </si>
  <si>
    <t>MCZ</t>
  </si>
  <si>
    <t>Luenchelys minimus</t>
  </si>
  <si>
    <t>Belouze et al. 2003</t>
  </si>
  <si>
    <t>Agassiz 1935</t>
  </si>
  <si>
    <t>Cadrobbi 1962</t>
  </si>
  <si>
    <t>Linneaus 1758</t>
  </si>
  <si>
    <t>McClelland 1844</t>
  </si>
  <si>
    <t>Temminck &amp; Schlegel 1846</t>
  </si>
  <si>
    <t>Lesueur 1817</t>
  </si>
  <si>
    <t>Delaroche 1809</t>
  </si>
  <si>
    <t>Vaillant 1888</t>
  </si>
  <si>
    <t>Brevoort 1856</t>
  </si>
  <si>
    <t>Bernard 1923</t>
  </si>
  <si>
    <t>Ahl 1789</t>
  </si>
  <si>
    <t>Garman 1899</t>
  </si>
  <si>
    <t>Alcock 1889</t>
  </si>
  <si>
    <t>Jordan &amp; Gilbert 1883</t>
  </si>
  <si>
    <t>Rüppell 1830</t>
  </si>
  <si>
    <t>Cuvier 1829</t>
  </si>
  <si>
    <t>Klausewitz &amp; Eibl-Eibesfeldt 1959</t>
  </si>
  <si>
    <t>Strömman 1896</t>
  </si>
  <si>
    <t>Jordan &amp; Bollman 1889</t>
  </si>
  <si>
    <t>Moringua edwardsi</t>
  </si>
  <si>
    <t>Kaup 1856</t>
  </si>
  <si>
    <t>Forsskal 1775</t>
  </si>
  <si>
    <t>Abbott 1860</t>
  </si>
  <si>
    <t>Valid 1917</t>
  </si>
  <si>
    <t>Jordan &amp; Gilbert 1882</t>
  </si>
  <si>
    <t>Bleeker 1858</t>
  </si>
  <si>
    <t>Garman 1888</t>
  </si>
  <si>
    <t>Jordan &amp; Snyder 1901</t>
  </si>
  <si>
    <t>Scolecenchelys breviceps</t>
  </si>
  <si>
    <t>Günther 1876</t>
  </si>
  <si>
    <t>Scuticaria tigrinum (tigrina)</t>
  </si>
  <si>
    <t>Lesson 1828</t>
  </si>
  <si>
    <t>Gill &amp; Ryder 1883</t>
  </si>
  <si>
    <t>Gill 1879</t>
  </si>
  <si>
    <t>Bleeker 1852</t>
  </si>
  <si>
    <t>Cuvier 1816</t>
  </si>
  <si>
    <t>Pagel's lambda</t>
  </si>
  <si>
    <t>lambda</t>
  </si>
  <si>
    <t>logL</t>
  </si>
  <si>
    <t>log0</t>
  </si>
  <si>
    <t>p-value</t>
  </si>
  <si>
    <t>λ =1: phylogeny explains changes in traits (traits follows the brownian motion model of evolution)</t>
  </si>
  <si>
    <t>λ =0:phylogeny collapsed to a star phylogeny to explain trait evolution under the brownian modtion model</t>
  </si>
  <si>
    <t>Bloomberg's K-value</t>
  </si>
  <si>
    <t>K-value</t>
  </si>
  <si>
    <t>K&lt;1: closely related species resemble each other less than expected under the Brownian motion model of trait evolution</t>
  </si>
  <si>
    <t>K&gt;1: closely related species are more similar than predicted by the Brownian motion model of trait evolution</t>
  </si>
  <si>
    <t xml:space="preserve"> great values of K suggest a stong effect of phylogenetic signal </t>
  </si>
  <si>
    <t>Statistical parameters:</t>
  </si>
  <si>
    <t>Branch length = 1</t>
  </si>
  <si>
    <t>nsim = 1000</t>
  </si>
  <si>
    <t>number precaudal vertebrae</t>
  </si>
  <si>
    <t>number caudal vertebrae</t>
  </si>
  <si>
    <t>Laxis 1</t>
  </si>
  <si>
    <t>total length</t>
  </si>
  <si>
    <t>Laxis 2</t>
  </si>
  <si>
    <t>total width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</si>
</sst>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-* #,##0.000_-;\-* #,##0.000_-;_-* &quot;-&quot;??_-;_-@_-"/>
    <numFmt numFmtId="166" formatCode="_-* #,##0.0000_-;\-* #,##0.0000_-;_-* &quot;-&quot;??_-;_-@_-"/>
    <numFmt numFmtId="167" formatCode="0.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i/>
      <sz val="12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0"/>
    </font>
    <font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6" fontId="0" fillId="0" borderId="10" xfId="41" applyNumberFormat="1" applyFont="1" applyBorder="1" applyAlignment="1">
      <alignment/>
    </xf>
    <xf numFmtId="167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1" xfId="41" applyNumberFormat="1" applyFont="1" applyBorder="1" applyAlignment="1">
      <alignment/>
    </xf>
    <xf numFmtId="0" fontId="31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/>
    </xf>
    <xf numFmtId="2" fontId="19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zoomScale="125" zoomScaleNormal="125" workbookViewId="0" topLeftCell="X1">
      <selection activeCell="C12" sqref="C12"/>
    </sheetView>
  </sheetViews>
  <sheetFormatPr defaultColWidth="11.00390625" defaultRowHeight="15.75"/>
  <cols>
    <col min="1" max="1" width="27.875" style="0" bestFit="1" customWidth="1"/>
    <col min="2" max="2" width="24.875" style="0" customWidth="1"/>
    <col min="3" max="3" width="28.125" style="0" bestFit="1" customWidth="1"/>
    <col min="4" max="4" width="17.625" style="12" bestFit="1" customWidth="1"/>
    <col min="5" max="5" width="17.875" style="0" bestFit="1" customWidth="1"/>
    <col min="6" max="6" width="18.125" style="0" bestFit="1" customWidth="1"/>
    <col min="7" max="7" width="29.125" style="0" bestFit="1" customWidth="1"/>
    <col min="8" max="8" width="18.875" style="0" bestFit="1" customWidth="1"/>
    <col min="9" max="9" width="18.50390625" style="0" bestFit="1" customWidth="1"/>
    <col min="10" max="10" width="30.875" style="0" customWidth="1"/>
    <col min="11" max="11" width="29.875" style="0" bestFit="1" customWidth="1"/>
    <col min="12" max="12" width="23.50390625" style="0" bestFit="1" customWidth="1"/>
    <col min="13" max="13" width="14.375" style="0" bestFit="1" customWidth="1"/>
    <col min="14" max="14" width="29.625" style="0" bestFit="1" customWidth="1"/>
    <col min="15" max="15" width="24.625" style="0" bestFit="1" customWidth="1"/>
    <col min="16" max="16" width="25.00390625" style="0" bestFit="1" customWidth="1"/>
    <col min="17" max="17" width="22.125" style="0" bestFit="1" customWidth="1"/>
    <col min="18" max="18" width="24.125" style="0" bestFit="1" customWidth="1"/>
    <col min="19" max="19" width="21.50390625" style="0" bestFit="1" customWidth="1"/>
    <col min="20" max="20" width="22.00390625" style="0" bestFit="1" customWidth="1"/>
    <col min="21" max="21" width="42.125" style="0" bestFit="1" customWidth="1"/>
    <col min="22" max="22" width="38.50390625" style="0" bestFit="1" customWidth="1"/>
    <col min="23" max="23" width="32.375" style="0" bestFit="1" customWidth="1"/>
    <col min="24" max="24" width="33.50390625" style="0" bestFit="1" customWidth="1"/>
    <col min="25" max="25" width="26.375" style="0" bestFit="1" customWidth="1"/>
    <col min="26" max="27" width="31.125" style="0" bestFit="1" customWidth="1"/>
    <col min="28" max="28" width="51.50390625" style="0" bestFit="1" customWidth="1"/>
    <col min="29" max="31" width="17.625" style="0" bestFit="1" customWidth="1"/>
    <col min="32" max="32" width="12.875" style="0" bestFit="1" customWidth="1"/>
    <col min="33" max="33" width="12.375" style="0" bestFit="1" customWidth="1"/>
    <col min="34" max="34" width="14.875" style="0" bestFit="1" customWidth="1"/>
    <col min="35" max="37" width="17.125" style="0" bestFit="1" customWidth="1"/>
    <col min="38" max="39" width="14.375" style="0" bestFit="1" customWidth="1"/>
    <col min="40" max="40" width="13.875" style="0" bestFit="1" customWidth="1"/>
  </cols>
  <sheetData>
    <row r="1" spans="1:41" s="13" customFormat="1" ht="15.75" thickBot="1">
      <c r="A1" s="21" t="s">
        <v>0</v>
      </c>
      <c r="B1" s="21"/>
      <c r="C1" s="21"/>
      <c r="D1" s="22" t="s">
        <v>1</v>
      </c>
      <c r="E1" s="21" t="s">
        <v>132</v>
      </c>
      <c r="F1" s="21" t="s">
        <v>133</v>
      </c>
      <c r="G1" s="21" t="s">
        <v>87</v>
      </c>
      <c r="H1" s="21" t="s">
        <v>134</v>
      </c>
      <c r="I1" s="21" t="s">
        <v>135</v>
      </c>
      <c r="J1" s="21" t="s">
        <v>101</v>
      </c>
      <c r="K1" s="21" t="s">
        <v>102</v>
      </c>
      <c r="L1" s="23" t="s">
        <v>103</v>
      </c>
      <c r="M1" s="23" t="s">
        <v>104</v>
      </c>
      <c r="N1" s="21" t="s">
        <v>88</v>
      </c>
      <c r="O1" s="21" t="s">
        <v>105</v>
      </c>
      <c r="P1" s="21" t="s">
        <v>106</v>
      </c>
      <c r="Q1" s="21" t="s">
        <v>107</v>
      </c>
      <c r="R1" s="21" t="s">
        <v>108</v>
      </c>
      <c r="S1" s="21" t="s">
        <v>109</v>
      </c>
      <c r="T1" s="21" t="s">
        <v>110</v>
      </c>
      <c r="U1" s="21" t="s">
        <v>111</v>
      </c>
      <c r="V1" s="21" t="s">
        <v>112</v>
      </c>
      <c r="W1" s="21" t="s">
        <v>114</v>
      </c>
      <c r="X1" s="21" t="s">
        <v>115</v>
      </c>
      <c r="Y1" s="21" t="s">
        <v>116</v>
      </c>
      <c r="Z1" s="21" t="s">
        <v>117</v>
      </c>
      <c r="AA1" s="21" t="s">
        <v>118</v>
      </c>
      <c r="AB1" s="21" t="s">
        <v>119</v>
      </c>
      <c r="AC1" s="21" t="s">
        <v>120</v>
      </c>
      <c r="AD1" s="21" t="s">
        <v>121</v>
      </c>
      <c r="AE1" s="21" t="s">
        <v>122</v>
      </c>
      <c r="AF1" s="21" t="s">
        <v>123</v>
      </c>
      <c r="AG1" s="21" t="s">
        <v>124</v>
      </c>
      <c r="AH1" s="21" t="s">
        <v>125</v>
      </c>
      <c r="AI1" s="21" t="s">
        <v>126</v>
      </c>
      <c r="AJ1" s="21" t="s">
        <v>127</v>
      </c>
      <c r="AK1" s="21" t="s">
        <v>128</v>
      </c>
      <c r="AL1" s="21" t="s">
        <v>129</v>
      </c>
      <c r="AM1" s="21" t="s">
        <v>130</v>
      </c>
      <c r="AN1" s="21" t="s">
        <v>131</v>
      </c>
      <c r="AO1" s="21" t="s">
        <v>21</v>
      </c>
    </row>
    <row r="2" spans="1:41" ht="15.75" thickTop="1">
      <c r="A2" s="24" t="s">
        <v>182</v>
      </c>
      <c r="B2" s="14"/>
      <c r="C2" s="14" t="s">
        <v>183</v>
      </c>
      <c r="D2" s="15" t="s">
        <v>2</v>
      </c>
      <c r="E2" s="14">
        <v>136.6</v>
      </c>
      <c r="F2" s="16">
        <v>10.017</v>
      </c>
      <c r="G2" s="17">
        <f>E2/F2</f>
        <v>13.636817410402315</v>
      </c>
      <c r="H2" s="16">
        <v>11.3</v>
      </c>
      <c r="I2" s="16">
        <v>10.33</v>
      </c>
      <c r="J2" s="14">
        <v>37</v>
      </c>
      <c r="K2" s="14">
        <v>51</v>
      </c>
      <c r="L2" s="14">
        <f>J2+K2</f>
        <v>88</v>
      </c>
      <c r="M2" s="14">
        <f>J2/K2</f>
        <v>0.7254901960784313</v>
      </c>
      <c r="N2" s="18">
        <f aca="true" t="shared" si="0" ref="N2:N12">O2*W2</f>
        <v>8.862569784321463</v>
      </c>
      <c r="O2" s="18">
        <f aca="true" t="shared" si="1" ref="O2:O12">H2/T2</f>
        <v>7.8563151796060255</v>
      </c>
      <c r="P2" s="18">
        <f>(AC2+AD2+AE2)/3</f>
        <v>1.58</v>
      </c>
      <c r="Q2" s="18">
        <f>(AF2+AG2+AH2)/3</f>
        <v>1.2966666666666666</v>
      </c>
      <c r="R2" s="18">
        <f>(AI2+AJ2+AK2)/3</f>
        <v>1.4900000000000002</v>
      </c>
      <c r="S2" s="18">
        <f>(AL2+AM2+AN2)/3</f>
        <v>1.32</v>
      </c>
      <c r="T2" s="17">
        <f aca="true" t="shared" si="2" ref="T2:T12">(P2+Q2)/2</f>
        <v>1.4383333333333335</v>
      </c>
      <c r="U2" s="17">
        <f>P2/R2</f>
        <v>1.0604026845637582</v>
      </c>
      <c r="V2" s="17">
        <f>Q2/S2</f>
        <v>0.9823232323232323</v>
      </c>
      <c r="W2" s="17">
        <f aca="true" t="shared" si="3" ref="W2:W16">H2/F2</f>
        <v>1.128082260157732</v>
      </c>
      <c r="X2" s="18">
        <f aca="true" t="shared" si="4" ref="X2:X33">J2*U2</f>
        <v>39.23489932885905</v>
      </c>
      <c r="Y2" s="18">
        <f aca="true" t="shared" si="5" ref="Y2:Y33">K2*V2</f>
        <v>50.098484848484844</v>
      </c>
      <c r="Z2" s="19">
        <f>(AI2+AJ2+AK2)/3</f>
        <v>1.4900000000000002</v>
      </c>
      <c r="AA2" s="19">
        <f>(AL2+AM2+AN2)/3</f>
        <v>1.32</v>
      </c>
      <c r="AB2" s="20">
        <f>(Z2+AA2)/2</f>
        <v>1.4050000000000002</v>
      </c>
      <c r="AC2" s="14">
        <v>1.94</v>
      </c>
      <c r="AD2" s="14">
        <v>1.54</v>
      </c>
      <c r="AE2" s="14">
        <v>1.26</v>
      </c>
      <c r="AF2" s="14">
        <v>1.23</v>
      </c>
      <c r="AG2" s="14">
        <v>1.32</v>
      </c>
      <c r="AH2" s="14">
        <v>1.34</v>
      </c>
      <c r="AI2" s="14">
        <v>1.76</v>
      </c>
      <c r="AJ2" s="14">
        <v>1.48</v>
      </c>
      <c r="AK2" s="14">
        <v>1.23</v>
      </c>
      <c r="AL2" s="14">
        <v>0.99</v>
      </c>
      <c r="AM2" s="14">
        <v>1.28</v>
      </c>
      <c r="AN2" s="14">
        <v>1.69</v>
      </c>
      <c r="AO2" s="14">
        <f aca="true" t="shared" si="6" ref="AO2:AO12">G2+N2+X2+Y2</f>
        <v>111.83277137206767</v>
      </c>
    </row>
    <row r="3" spans="1:41" ht="15">
      <c r="A3" s="25" t="s">
        <v>3</v>
      </c>
      <c r="B3" s="1"/>
      <c r="C3" s="1" t="s">
        <v>184</v>
      </c>
      <c r="D3" s="10" t="s">
        <v>4</v>
      </c>
      <c r="E3" s="1">
        <v>342</v>
      </c>
      <c r="F3" s="1">
        <v>18.06</v>
      </c>
      <c r="G3" s="5">
        <f>E3/F3</f>
        <v>18.93687707641196</v>
      </c>
      <c r="H3" s="1">
        <v>22</v>
      </c>
      <c r="I3" s="1">
        <v>13.9</v>
      </c>
      <c r="J3" s="1">
        <v>43</v>
      </c>
      <c r="K3" s="1">
        <v>85</v>
      </c>
      <c r="L3" s="1">
        <f aca="true" t="shared" si="7" ref="L3:L52">J3+K3</f>
        <v>128</v>
      </c>
      <c r="M3" s="1">
        <f aca="true" t="shared" si="8" ref="M3:M52">J3/K3</f>
        <v>0.5058823529411764</v>
      </c>
      <c r="N3" s="6">
        <f t="shared" si="0"/>
        <v>12.080942313500456</v>
      </c>
      <c r="O3" s="6">
        <f t="shared" si="1"/>
        <v>9.917355371900827</v>
      </c>
      <c r="P3" s="6">
        <f>(AC3+AD3+AE3)/3</f>
        <v>2.4033333333333333</v>
      </c>
      <c r="Q3" s="6">
        <f>(AF3+AG3+AH3)/3</f>
        <v>2.033333333333333</v>
      </c>
      <c r="R3" s="6">
        <f aca="true" t="shared" si="9" ref="R3:R16">(AI3+AJ3+AK3)/3</f>
        <v>2.5933333333333333</v>
      </c>
      <c r="S3" s="6">
        <f aca="true" t="shared" si="10" ref="S3:S16">(AL3+AM3+AN3)/3</f>
        <v>2.29</v>
      </c>
      <c r="T3" s="5">
        <f t="shared" si="2"/>
        <v>2.2183333333333333</v>
      </c>
      <c r="U3" s="5">
        <f aca="true" t="shared" si="11" ref="U3:U16">P3/R3</f>
        <v>0.9267352185089974</v>
      </c>
      <c r="V3" s="5">
        <f aca="true" t="shared" si="12" ref="V3:V16">Q3/S3</f>
        <v>0.8879184861717612</v>
      </c>
      <c r="W3" s="5">
        <f t="shared" si="3"/>
        <v>1.2181616832779625</v>
      </c>
      <c r="X3" s="6">
        <f t="shared" si="4"/>
        <v>39.84961439588689</v>
      </c>
      <c r="Y3" s="6">
        <f t="shared" si="5"/>
        <v>75.4730713245997</v>
      </c>
      <c r="Z3" s="4">
        <f>(AI3+AJ3+AK3)/3</f>
        <v>2.5933333333333333</v>
      </c>
      <c r="AA3" s="4">
        <f>(AL3+AM3+AN3)/3</f>
        <v>2.29</v>
      </c>
      <c r="AB3" s="3">
        <f>(Z3+AA3)/2</f>
        <v>2.4416666666666664</v>
      </c>
      <c r="AC3" s="1">
        <v>2.52</v>
      </c>
      <c r="AD3" s="1">
        <v>2.4</v>
      </c>
      <c r="AE3" s="1">
        <v>2.29</v>
      </c>
      <c r="AF3" s="1">
        <v>2.36</v>
      </c>
      <c r="AG3" s="1">
        <v>2.08</v>
      </c>
      <c r="AH3" s="1">
        <v>1.66</v>
      </c>
      <c r="AI3" s="1">
        <v>2.53</v>
      </c>
      <c r="AJ3" s="1">
        <v>2.54</v>
      </c>
      <c r="AK3" s="1">
        <v>2.71</v>
      </c>
      <c r="AL3" s="1">
        <v>2.72</v>
      </c>
      <c r="AM3" s="1">
        <v>2.22</v>
      </c>
      <c r="AN3" s="1">
        <v>1.93</v>
      </c>
      <c r="AO3" s="1">
        <f t="shared" si="6"/>
        <v>146.34050511039902</v>
      </c>
    </row>
    <row r="4" spans="1:41" ht="15">
      <c r="A4" s="25"/>
      <c r="B4" s="1"/>
      <c r="C4" s="1"/>
      <c r="D4" s="10" t="s">
        <v>5</v>
      </c>
      <c r="E4" s="1">
        <v>353</v>
      </c>
      <c r="F4" s="1">
        <v>17.81</v>
      </c>
      <c r="G4" s="5">
        <f aca="true" t="shared" si="13" ref="G4:G52">E4/F4</f>
        <v>19.82032565974172</v>
      </c>
      <c r="H4" s="1">
        <v>35.3</v>
      </c>
      <c r="I4" s="1">
        <v>22.97</v>
      </c>
      <c r="J4" s="1">
        <v>31</v>
      </c>
      <c r="K4" s="1">
        <v>89</v>
      </c>
      <c r="L4" s="1">
        <f t="shared" si="7"/>
        <v>120</v>
      </c>
      <c r="M4" s="1">
        <f t="shared" si="8"/>
        <v>0.34831460674157305</v>
      </c>
      <c r="N4" s="6">
        <f t="shared" si="0"/>
        <v>27.348175731161536</v>
      </c>
      <c r="O4" s="6">
        <f t="shared" si="1"/>
        <v>13.798045602605864</v>
      </c>
      <c r="P4" s="6">
        <f aca="true" t="shared" si="14" ref="P4:P16">(AC4+AD4+AE4)/3</f>
        <v>2.8833333333333333</v>
      </c>
      <c r="Q4" s="6">
        <f aca="true" t="shared" si="15" ref="Q4:Q16">(AF4+AG4+AH4)/3</f>
        <v>2.233333333333333</v>
      </c>
      <c r="R4" s="6">
        <f t="shared" si="9"/>
        <v>4.03</v>
      </c>
      <c r="S4" s="6">
        <f t="shared" si="10"/>
        <v>2.7466666666666666</v>
      </c>
      <c r="T4" s="5">
        <f t="shared" si="2"/>
        <v>2.558333333333333</v>
      </c>
      <c r="U4" s="5">
        <f t="shared" si="11"/>
        <v>0.7154673283705542</v>
      </c>
      <c r="V4" s="5">
        <f t="shared" si="12"/>
        <v>0.8131067961165047</v>
      </c>
      <c r="W4" s="5">
        <f t="shared" si="3"/>
        <v>1.9820325659741718</v>
      </c>
      <c r="X4" s="6">
        <f t="shared" si="4"/>
        <v>22.17948717948718</v>
      </c>
      <c r="Y4" s="6">
        <f t="shared" si="5"/>
        <v>72.36650485436893</v>
      </c>
      <c r="Z4" s="4">
        <f aca="true" t="shared" si="16" ref="Z4:Z16">(AI4+AJ4+AK4)/3</f>
        <v>4.03</v>
      </c>
      <c r="AA4" s="4">
        <f aca="true" t="shared" si="17" ref="AA4:AA16">(AL4+AM4+AN4)/3</f>
        <v>2.7466666666666666</v>
      </c>
      <c r="AB4" s="3">
        <f aca="true" t="shared" si="18" ref="AB4:AB16">(Z4+AA4)/2</f>
        <v>3.3883333333333336</v>
      </c>
      <c r="AC4" s="1">
        <v>2.91</v>
      </c>
      <c r="AD4" s="1">
        <v>3.06</v>
      </c>
      <c r="AE4" s="1">
        <v>2.68</v>
      </c>
      <c r="AF4" s="1">
        <v>2.55</v>
      </c>
      <c r="AG4" s="1">
        <v>2.15</v>
      </c>
      <c r="AH4" s="1">
        <v>2</v>
      </c>
      <c r="AI4" s="1">
        <v>4.09</v>
      </c>
      <c r="AJ4" s="1">
        <v>3.7</v>
      </c>
      <c r="AK4" s="1">
        <v>4.3</v>
      </c>
      <c r="AL4" s="1">
        <v>2.25</v>
      </c>
      <c r="AM4" s="1">
        <v>3.39</v>
      </c>
      <c r="AN4" s="1">
        <v>2.6</v>
      </c>
      <c r="AO4" s="1">
        <f t="shared" si="6"/>
        <v>141.71449342475938</v>
      </c>
    </row>
    <row r="5" spans="1:41" ht="15">
      <c r="A5" s="25"/>
      <c r="B5" s="1"/>
      <c r="C5" s="1"/>
      <c r="D5" s="10" t="s">
        <v>6</v>
      </c>
      <c r="E5" s="1">
        <v>292.1</v>
      </c>
      <c r="F5" s="7">
        <v>6.49</v>
      </c>
      <c r="G5" s="5">
        <f t="shared" si="13"/>
        <v>45.00770416024653</v>
      </c>
      <c r="H5" s="1">
        <v>15</v>
      </c>
      <c r="I5" s="1">
        <v>7.82</v>
      </c>
      <c r="J5" s="1">
        <v>47</v>
      </c>
      <c r="K5" s="1">
        <v>78</v>
      </c>
      <c r="L5" s="1">
        <f t="shared" si="7"/>
        <v>125</v>
      </c>
      <c r="M5" s="1">
        <f t="shared" si="8"/>
        <v>0.6025641025641025</v>
      </c>
      <c r="N5" s="6">
        <f t="shared" si="0"/>
        <v>33.84515565512438</v>
      </c>
      <c r="O5" s="6">
        <f t="shared" si="1"/>
        <v>14.64367068011715</v>
      </c>
      <c r="P5" s="6">
        <f t="shared" si="14"/>
        <v>1.0053333333333334</v>
      </c>
      <c r="Q5" s="6">
        <f t="shared" si="15"/>
        <v>1.0433333333333334</v>
      </c>
      <c r="R5" s="6">
        <f t="shared" si="9"/>
        <v>1.53</v>
      </c>
      <c r="S5" s="6">
        <f t="shared" si="10"/>
        <v>1.0966666666666667</v>
      </c>
      <c r="T5" s="5">
        <f t="shared" si="2"/>
        <v>1.0243333333333333</v>
      </c>
      <c r="U5" s="5">
        <f t="shared" si="11"/>
        <v>0.6570806100217865</v>
      </c>
      <c r="V5" s="5">
        <f t="shared" si="12"/>
        <v>0.9513677811550153</v>
      </c>
      <c r="W5" s="5">
        <f t="shared" si="3"/>
        <v>2.311248073959938</v>
      </c>
      <c r="X5" s="6">
        <f t="shared" si="4"/>
        <v>30.882788671023967</v>
      </c>
      <c r="Y5" s="6">
        <f t="shared" si="5"/>
        <v>74.2066869300912</v>
      </c>
      <c r="Z5" s="4">
        <f t="shared" si="16"/>
        <v>1.53</v>
      </c>
      <c r="AA5" s="4">
        <f t="shared" si="17"/>
        <v>1.0966666666666667</v>
      </c>
      <c r="AB5" s="3">
        <f t="shared" si="18"/>
        <v>1.3133333333333335</v>
      </c>
      <c r="AC5" s="1">
        <v>1.09</v>
      </c>
      <c r="AD5" s="1">
        <v>0.966</v>
      </c>
      <c r="AE5" s="1">
        <v>0.96</v>
      </c>
      <c r="AF5" s="1">
        <v>1.09</v>
      </c>
      <c r="AG5" s="1">
        <v>1.06</v>
      </c>
      <c r="AH5" s="1">
        <v>0.98</v>
      </c>
      <c r="AI5" s="1">
        <v>1.5</v>
      </c>
      <c r="AJ5" s="1">
        <v>1.49</v>
      </c>
      <c r="AK5" s="1">
        <v>1.6</v>
      </c>
      <c r="AL5" s="1">
        <v>1.08</v>
      </c>
      <c r="AM5" s="1">
        <v>1.14</v>
      </c>
      <c r="AN5" s="1">
        <v>1.07</v>
      </c>
      <c r="AO5" s="1">
        <f t="shared" si="6"/>
        <v>183.9423354164861</v>
      </c>
    </row>
    <row r="6" spans="1:41" ht="15">
      <c r="A6" s="25"/>
      <c r="B6" s="1"/>
      <c r="C6" s="1"/>
      <c r="D6" s="10" t="s">
        <v>7</v>
      </c>
      <c r="E6" s="1">
        <v>261.8</v>
      </c>
      <c r="F6" s="1">
        <v>11.43</v>
      </c>
      <c r="G6" s="5">
        <f t="shared" si="13"/>
        <v>22.904636920384952</v>
      </c>
      <c r="H6" s="1">
        <v>30.4</v>
      </c>
      <c r="I6" s="1">
        <v>15.13</v>
      </c>
      <c r="J6" s="1">
        <v>33</v>
      </c>
      <c r="K6" s="1">
        <v>75</v>
      </c>
      <c r="L6" s="1">
        <f t="shared" si="7"/>
        <v>108</v>
      </c>
      <c r="M6" s="1">
        <f t="shared" si="8"/>
        <v>0.44</v>
      </c>
      <c r="N6" s="6">
        <f t="shared" si="0"/>
        <v>41.64149009270837</v>
      </c>
      <c r="O6" s="6">
        <f t="shared" si="1"/>
        <v>15.656652360515022</v>
      </c>
      <c r="P6" s="6">
        <f t="shared" si="14"/>
        <v>1.9866666666666666</v>
      </c>
      <c r="Q6" s="6">
        <f t="shared" si="15"/>
        <v>1.8966666666666667</v>
      </c>
      <c r="R6" s="6">
        <f t="shared" si="9"/>
        <v>1.9433333333333334</v>
      </c>
      <c r="S6" s="6">
        <f t="shared" si="10"/>
        <v>2.4533333333333336</v>
      </c>
      <c r="T6" s="5">
        <f t="shared" si="2"/>
        <v>1.9416666666666667</v>
      </c>
      <c r="U6" s="5">
        <f t="shared" si="11"/>
        <v>1.0222984562607202</v>
      </c>
      <c r="V6" s="5">
        <f t="shared" si="12"/>
        <v>0.7730978260869564</v>
      </c>
      <c r="W6" s="5">
        <f t="shared" si="3"/>
        <v>2.6596675415573054</v>
      </c>
      <c r="X6" s="6">
        <f t="shared" si="4"/>
        <v>33.73584905660377</v>
      </c>
      <c r="Y6" s="6">
        <f t="shared" si="5"/>
        <v>57.982336956521735</v>
      </c>
      <c r="Z6" s="4">
        <f t="shared" si="16"/>
        <v>1.9433333333333334</v>
      </c>
      <c r="AA6" s="4">
        <f t="shared" si="17"/>
        <v>2.4533333333333336</v>
      </c>
      <c r="AB6" s="3">
        <f t="shared" si="18"/>
        <v>2.1983333333333333</v>
      </c>
      <c r="AC6" s="1">
        <v>1.89</v>
      </c>
      <c r="AD6" s="1">
        <v>1.94</v>
      </c>
      <c r="AE6" s="1">
        <v>2.13</v>
      </c>
      <c r="AF6" s="1">
        <v>1.83</v>
      </c>
      <c r="AG6" s="1">
        <v>1.99</v>
      </c>
      <c r="AH6" s="1">
        <v>1.87</v>
      </c>
      <c r="AI6" s="1">
        <v>1.58</v>
      </c>
      <c r="AJ6" s="1">
        <v>1.38</v>
      </c>
      <c r="AK6" s="1">
        <v>2.87</v>
      </c>
      <c r="AL6" s="1">
        <v>2.14</v>
      </c>
      <c r="AM6" s="1">
        <v>2.49</v>
      </c>
      <c r="AN6" s="1">
        <v>2.73</v>
      </c>
      <c r="AO6" s="1">
        <f t="shared" si="6"/>
        <v>156.26431302621882</v>
      </c>
    </row>
    <row r="7" spans="1:41" ht="15">
      <c r="A7" s="25" t="s">
        <v>8</v>
      </c>
      <c r="B7" s="1"/>
      <c r="C7" s="1"/>
      <c r="D7" s="10" t="s">
        <v>9</v>
      </c>
      <c r="E7" s="1">
        <v>555.4</v>
      </c>
      <c r="F7" s="1">
        <v>34.5</v>
      </c>
      <c r="G7" s="5">
        <f t="shared" si="13"/>
        <v>16.09855072463768</v>
      </c>
      <c r="H7" s="1">
        <v>58.2</v>
      </c>
      <c r="I7" s="1">
        <v>13.23</v>
      </c>
      <c r="J7" s="1">
        <v>31</v>
      </c>
      <c r="K7" s="1">
        <v>71</v>
      </c>
      <c r="L7" s="1">
        <f t="shared" si="7"/>
        <v>102</v>
      </c>
      <c r="M7" s="1">
        <f t="shared" si="8"/>
        <v>0.43661971830985913</v>
      </c>
      <c r="N7" s="6">
        <f t="shared" si="0"/>
        <v>19.66895550555273</v>
      </c>
      <c r="O7" s="6">
        <f t="shared" si="1"/>
        <v>11.659432387312187</v>
      </c>
      <c r="P7" s="6">
        <f t="shared" si="14"/>
        <v>5.316666666666666</v>
      </c>
      <c r="Q7" s="6">
        <f t="shared" si="15"/>
        <v>4.666666666666667</v>
      </c>
      <c r="R7" s="6">
        <f t="shared" si="9"/>
        <v>5.47</v>
      </c>
      <c r="S7" s="6">
        <f t="shared" si="10"/>
        <v>5.213333333333334</v>
      </c>
      <c r="T7" s="5">
        <f t="shared" si="2"/>
        <v>4.991666666666667</v>
      </c>
      <c r="U7" s="5">
        <f t="shared" si="11"/>
        <v>0.9719683120048751</v>
      </c>
      <c r="V7" s="5">
        <f t="shared" si="12"/>
        <v>0.8951406649616368</v>
      </c>
      <c r="W7" s="5">
        <f t="shared" si="3"/>
        <v>1.6869565217391305</v>
      </c>
      <c r="X7" s="6">
        <f t="shared" si="4"/>
        <v>30.131017672151128</v>
      </c>
      <c r="Y7" s="6">
        <f t="shared" si="5"/>
        <v>63.55498721227621</v>
      </c>
      <c r="Z7" s="4">
        <f t="shared" si="16"/>
        <v>5.47</v>
      </c>
      <c r="AA7" s="4">
        <f t="shared" si="17"/>
        <v>5.213333333333334</v>
      </c>
      <c r="AB7" s="3">
        <f t="shared" si="18"/>
        <v>5.341666666666667</v>
      </c>
      <c r="AC7" s="1">
        <v>4.41</v>
      </c>
      <c r="AD7" s="1">
        <v>5.68</v>
      </c>
      <c r="AE7" s="1">
        <v>5.86</v>
      </c>
      <c r="AF7" s="1">
        <v>5.42</v>
      </c>
      <c r="AG7" s="1">
        <v>4.4</v>
      </c>
      <c r="AH7" s="1">
        <v>4.18</v>
      </c>
      <c r="AI7" s="1">
        <v>5.81</v>
      </c>
      <c r="AJ7" s="1">
        <v>4.88</v>
      </c>
      <c r="AK7" s="1">
        <v>5.72</v>
      </c>
      <c r="AL7" s="1">
        <v>5.53</v>
      </c>
      <c r="AM7" s="1">
        <v>5.02</v>
      </c>
      <c r="AN7" s="1">
        <v>5.09</v>
      </c>
      <c r="AO7" s="1">
        <f t="shared" si="6"/>
        <v>129.45351111461775</v>
      </c>
    </row>
    <row r="8" spans="1:41" ht="15">
      <c r="A8" s="25" t="s">
        <v>10</v>
      </c>
      <c r="B8" s="1"/>
      <c r="C8" s="1" t="s">
        <v>184</v>
      </c>
      <c r="D8" s="10" t="s">
        <v>11</v>
      </c>
      <c r="E8" s="1">
        <v>284</v>
      </c>
      <c r="F8" s="1">
        <v>14.06</v>
      </c>
      <c r="G8" s="5">
        <f t="shared" si="13"/>
        <v>20.19914651493599</v>
      </c>
      <c r="H8" s="1">
        <v>30</v>
      </c>
      <c r="I8" s="1">
        <v>14.36</v>
      </c>
      <c r="J8" s="1">
        <v>32</v>
      </c>
      <c r="K8" s="1">
        <v>63</v>
      </c>
      <c r="L8" s="1">
        <f t="shared" si="7"/>
        <v>95</v>
      </c>
      <c r="M8" s="1">
        <f t="shared" si="8"/>
        <v>0.5079365079365079</v>
      </c>
      <c r="N8" s="6">
        <f t="shared" si="0"/>
        <v>28.491712077531222</v>
      </c>
      <c r="O8" s="6">
        <f t="shared" si="1"/>
        <v>13.353115727002967</v>
      </c>
      <c r="P8" s="6">
        <f t="shared" si="14"/>
        <v>2.2966666666666664</v>
      </c>
      <c r="Q8" s="6">
        <f t="shared" si="15"/>
        <v>2.1966666666666668</v>
      </c>
      <c r="R8" s="6">
        <f t="shared" si="9"/>
        <v>3.1633333333333336</v>
      </c>
      <c r="S8" s="6">
        <f t="shared" si="10"/>
        <v>2.16</v>
      </c>
      <c r="T8" s="5">
        <f t="shared" si="2"/>
        <v>2.2466666666666666</v>
      </c>
      <c r="U8" s="5">
        <f t="shared" si="11"/>
        <v>0.7260273972602739</v>
      </c>
      <c r="V8" s="5">
        <f t="shared" si="12"/>
        <v>1.0169753086419753</v>
      </c>
      <c r="W8" s="5">
        <f t="shared" si="3"/>
        <v>2.1337126600284493</v>
      </c>
      <c r="X8" s="6">
        <f t="shared" si="4"/>
        <v>23.232876712328764</v>
      </c>
      <c r="Y8" s="6">
        <f t="shared" si="5"/>
        <v>64.06944444444444</v>
      </c>
      <c r="Z8" s="4">
        <f t="shared" si="16"/>
        <v>3.1633333333333336</v>
      </c>
      <c r="AA8" s="4">
        <f t="shared" si="17"/>
        <v>2.16</v>
      </c>
      <c r="AB8" s="3">
        <f t="shared" si="18"/>
        <v>2.661666666666667</v>
      </c>
      <c r="AC8" s="1">
        <v>2.41</v>
      </c>
      <c r="AD8" s="1">
        <v>2.44</v>
      </c>
      <c r="AE8" s="1">
        <v>2.04</v>
      </c>
      <c r="AF8" s="1">
        <v>2.1</v>
      </c>
      <c r="AG8" s="1">
        <v>2.23</v>
      </c>
      <c r="AH8" s="1">
        <v>2.26</v>
      </c>
      <c r="AI8" s="1">
        <v>3.43</v>
      </c>
      <c r="AJ8" s="1">
        <v>3.33</v>
      </c>
      <c r="AK8" s="1">
        <v>2.73</v>
      </c>
      <c r="AL8" s="1">
        <v>2.46</v>
      </c>
      <c r="AM8" s="1">
        <v>2.2</v>
      </c>
      <c r="AN8" s="1">
        <v>1.82</v>
      </c>
      <c r="AO8" s="1">
        <f t="shared" si="6"/>
        <v>135.99317974924043</v>
      </c>
    </row>
    <row r="9" spans="1:41" ht="15">
      <c r="A9" s="25"/>
      <c r="B9" s="1"/>
      <c r="C9" s="1"/>
      <c r="D9" s="10" t="s">
        <v>12</v>
      </c>
      <c r="E9" s="1">
        <v>230</v>
      </c>
      <c r="F9" s="1">
        <v>11.59</v>
      </c>
      <c r="G9" s="5">
        <f t="shared" si="13"/>
        <v>19.84469370146678</v>
      </c>
      <c r="H9" s="1">
        <v>26.5</v>
      </c>
      <c r="I9" s="1">
        <v>12.08</v>
      </c>
      <c r="J9" s="1">
        <v>14</v>
      </c>
      <c r="K9" s="1">
        <v>50</v>
      </c>
      <c r="L9" s="1">
        <f t="shared" si="7"/>
        <v>64</v>
      </c>
      <c r="M9" s="1">
        <f t="shared" si="8"/>
        <v>0.28</v>
      </c>
      <c r="N9" s="6">
        <f t="shared" si="0"/>
        <v>17.10000754859714</v>
      </c>
      <c r="O9" s="6">
        <f t="shared" si="1"/>
        <v>7.478833490122296</v>
      </c>
      <c r="P9" s="6">
        <f t="shared" si="14"/>
        <v>4.013333333333333</v>
      </c>
      <c r="Q9" s="6">
        <f t="shared" si="15"/>
        <v>3.0733333333333337</v>
      </c>
      <c r="R9" s="6">
        <f t="shared" si="9"/>
        <v>3.5199999999999996</v>
      </c>
      <c r="S9" s="6">
        <f t="shared" si="10"/>
        <v>3.4</v>
      </c>
      <c r="T9" s="5">
        <f t="shared" si="2"/>
        <v>3.543333333333333</v>
      </c>
      <c r="U9" s="5">
        <f t="shared" si="11"/>
        <v>1.1401515151515151</v>
      </c>
      <c r="V9" s="5">
        <f t="shared" si="12"/>
        <v>0.9039215686274511</v>
      </c>
      <c r="W9" s="5">
        <f t="shared" si="3"/>
        <v>2.286453839516825</v>
      </c>
      <c r="X9" s="6">
        <f t="shared" si="4"/>
        <v>15.962121212121211</v>
      </c>
      <c r="Y9" s="6">
        <f t="shared" si="5"/>
        <v>45.196078431372555</v>
      </c>
      <c r="Z9" s="4">
        <f t="shared" si="16"/>
        <v>3.5199999999999996</v>
      </c>
      <c r="AA9" s="4">
        <f t="shared" si="17"/>
        <v>3.4</v>
      </c>
      <c r="AB9" s="3">
        <f t="shared" si="18"/>
        <v>3.46</v>
      </c>
      <c r="AC9" s="1">
        <v>4.59</v>
      </c>
      <c r="AD9" s="1">
        <v>3.68</v>
      </c>
      <c r="AE9" s="1">
        <v>3.77</v>
      </c>
      <c r="AF9" s="1">
        <v>3.24</v>
      </c>
      <c r="AG9" s="1">
        <v>2.84</v>
      </c>
      <c r="AH9" s="1">
        <v>3.14</v>
      </c>
      <c r="AI9" s="1">
        <v>3.61</v>
      </c>
      <c r="AJ9" s="1">
        <v>3.49</v>
      </c>
      <c r="AK9" s="1">
        <v>3.46</v>
      </c>
      <c r="AL9" s="1">
        <v>3.95</v>
      </c>
      <c r="AM9" s="1">
        <v>2.82</v>
      </c>
      <c r="AN9" s="1">
        <v>3.43</v>
      </c>
      <c r="AO9" s="1">
        <f t="shared" si="6"/>
        <v>98.10290089355769</v>
      </c>
    </row>
    <row r="10" spans="1:41" ht="15">
      <c r="A10" s="25"/>
      <c r="B10" s="1"/>
      <c r="C10" s="1"/>
      <c r="D10" s="10" t="s">
        <v>13</v>
      </c>
      <c r="E10" s="1">
        <v>442.5</v>
      </c>
      <c r="F10" s="1">
        <v>33.89</v>
      </c>
      <c r="G10" s="5">
        <f t="shared" si="13"/>
        <v>13.05694895249336</v>
      </c>
      <c r="H10" s="1">
        <v>94.3</v>
      </c>
      <c r="I10" s="1">
        <v>26.74</v>
      </c>
      <c r="J10" s="1">
        <v>34</v>
      </c>
      <c r="K10" s="1">
        <v>61</v>
      </c>
      <c r="L10" s="1">
        <f t="shared" si="7"/>
        <v>95</v>
      </c>
      <c r="M10" s="1">
        <f t="shared" si="8"/>
        <v>0.5573770491803278</v>
      </c>
      <c r="N10" s="8">
        <f t="shared" si="0"/>
        <v>56.46902608786211</v>
      </c>
      <c r="O10" s="6">
        <f t="shared" si="1"/>
        <v>20.294117647058822</v>
      </c>
      <c r="P10" s="6">
        <f t="shared" si="14"/>
        <v>4.793333333333333</v>
      </c>
      <c r="Q10" s="6">
        <f t="shared" si="15"/>
        <v>4.5</v>
      </c>
      <c r="R10" s="6">
        <f t="shared" si="9"/>
        <v>5.8933333333333335</v>
      </c>
      <c r="S10" s="6">
        <f t="shared" si="10"/>
        <v>4.29</v>
      </c>
      <c r="T10" s="5">
        <f t="shared" si="2"/>
        <v>4.6466666666666665</v>
      </c>
      <c r="U10" s="5">
        <f t="shared" si="11"/>
        <v>0.8133484162895926</v>
      </c>
      <c r="V10" s="5">
        <f t="shared" si="12"/>
        <v>1.048951048951049</v>
      </c>
      <c r="W10" s="5">
        <f t="shared" si="3"/>
        <v>2.7825317202714666</v>
      </c>
      <c r="X10" s="6">
        <f t="shared" si="4"/>
        <v>27.65384615384615</v>
      </c>
      <c r="Y10" s="6">
        <f t="shared" si="5"/>
        <v>63.98601398601399</v>
      </c>
      <c r="Z10" s="4">
        <f t="shared" si="16"/>
        <v>5.8933333333333335</v>
      </c>
      <c r="AA10" s="4">
        <f t="shared" si="17"/>
        <v>4.29</v>
      </c>
      <c r="AB10" s="3">
        <f t="shared" si="18"/>
        <v>5.091666666666667</v>
      </c>
      <c r="AC10" s="1">
        <v>4.98</v>
      </c>
      <c r="AD10" s="1">
        <v>4.7</v>
      </c>
      <c r="AE10" s="1">
        <v>4.7</v>
      </c>
      <c r="AF10" s="1">
        <v>4.26</v>
      </c>
      <c r="AG10" s="1">
        <v>4.04</v>
      </c>
      <c r="AH10" s="1">
        <v>5.2</v>
      </c>
      <c r="AI10" s="1">
        <v>4.98</v>
      </c>
      <c r="AJ10" s="1">
        <v>5.56</v>
      </c>
      <c r="AK10" s="1">
        <v>7.14</v>
      </c>
      <c r="AL10" s="1">
        <v>4.07</v>
      </c>
      <c r="AM10" s="1">
        <v>4.1</v>
      </c>
      <c r="AN10" s="1">
        <v>4.7</v>
      </c>
      <c r="AO10" s="1">
        <f t="shared" si="6"/>
        <v>161.1658351802156</v>
      </c>
    </row>
    <row r="11" spans="1:41" ht="15">
      <c r="A11" s="25"/>
      <c r="B11" s="1"/>
      <c r="C11" s="1"/>
      <c r="D11" s="10" t="s">
        <v>14</v>
      </c>
      <c r="E11" s="1">
        <v>350</v>
      </c>
      <c r="F11" s="1">
        <v>21.59</v>
      </c>
      <c r="G11" s="5">
        <f t="shared" si="13"/>
        <v>16.21120889300602</v>
      </c>
      <c r="H11" s="1">
        <v>57.2</v>
      </c>
      <c r="I11" s="1">
        <v>17.15</v>
      </c>
      <c r="J11" s="1">
        <v>28</v>
      </c>
      <c r="K11" s="1">
        <v>57</v>
      </c>
      <c r="L11" s="1">
        <f t="shared" si="7"/>
        <v>85</v>
      </c>
      <c r="M11" s="1">
        <f t="shared" si="8"/>
        <v>0.49122807017543857</v>
      </c>
      <c r="N11" s="6">
        <f t="shared" si="0"/>
        <v>36.32702359762079</v>
      </c>
      <c r="O11" s="6">
        <f t="shared" si="1"/>
        <v>13.711546144626448</v>
      </c>
      <c r="P11" s="6">
        <f t="shared" si="14"/>
        <v>3.6766666666666663</v>
      </c>
      <c r="Q11" s="6">
        <f t="shared" si="15"/>
        <v>4.666666666666667</v>
      </c>
      <c r="R11" s="6">
        <f t="shared" si="9"/>
        <v>2.98</v>
      </c>
      <c r="S11" s="6">
        <f t="shared" si="10"/>
        <v>3.59</v>
      </c>
      <c r="T11" s="5">
        <f t="shared" si="2"/>
        <v>4.171666666666667</v>
      </c>
      <c r="U11" s="5">
        <f t="shared" si="11"/>
        <v>1.2337807606263982</v>
      </c>
      <c r="V11" s="5">
        <f t="shared" si="12"/>
        <v>1.2999071494893224</v>
      </c>
      <c r="W11" s="5">
        <f t="shared" si="3"/>
        <v>2.649374710514127</v>
      </c>
      <c r="X11" s="6">
        <f t="shared" si="4"/>
        <v>34.54586129753915</v>
      </c>
      <c r="Y11" s="6">
        <f t="shared" si="5"/>
        <v>74.09470752089138</v>
      </c>
      <c r="Z11" s="4">
        <f t="shared" si="16"/>
        <v>2.98</v>
      </c>
      <c r="AA11" s="4">
        <f t="shared" si="17"/>
        <v>3.59</v>
      </c>
      <c r="AB11" s="3">
        <f t="shared" si="18"/>
        <v>3.285</v>
      </c>
      <c r="AC11" s="1">
        <v>3.69</v>
      </c>
      <c r="AD11" s="1">
        <v>4.01</v>
      </c>
      <c r="AE11" s="1">
        <v>3.33</v>
      </c>
      <c r="AF11" s="1">
        <v>3.99</v>
      </c>
      <c r="AG11" s="1">
        <v>5.72</v>
      </c>
      <c r="AH11" s="1">
        <v>4.29</v>
      </c>
      <c r="AI11" s="1">
        <v>3.25</v>
      </c>
      <c r="AJ11" s="1">
        <v>2.87</v>
      </c>
      <c r="AK11" s="1">
        <v>2.82</v>
      </c>
      <c r="AL11" s="1">
        <v>3.53</v>
      </c>
      <c r="AM11" s="1">
        <v>4.41</v>
      </c>
      <c r="AN11" s="1">
        <v>2.83</v>
      </c>
      <c r="AO11" s="1">
        <f t="shared" si="6"/>
        <v>161.17880130905735</v>
      </c>
    </row>
    <row r="12" spans="1:41" ht="15">
      <c r="A12" s="25"/>
      <c r="B12" s="1"/>
      <c r="C12" s="1"/>
      <c r="D12" s="10" t="s">
        <v>15</v>
      </c>
      <c r="E12" s="1">
        <v>314.4</v>
      </c>
      <c r="F12" s="1">
        <v>21.34</v>
      </c>
      <c r="G12" s="5">
        <f t="shared" si="13"/>
        <v>14.732895970009372</v>
      </c>
      <c r="H12" s="1">
        <v>57.2</v>
      </c>
      <c r="I12" s="1">
        <v>19.17</v>
      </c>
      <c r="J12" s="1">
        <v>32</v>
      </c>
      <c r="K12" s="1">
        <v>64</v>
      </c>
      <c r="L12" s="1">
        <f t="shared" si="7"/>
        <v>96</v>
      </c>
      <c r="M12" s="1">
        <f t="shared" si="8"/>
        <v>0.5</v>
      </c>
      <c r="N12" s="6">
        <f t="shared" si="0"/>
        <v>35.17849046933828</v>
      </c>
      <c r="O12" s="6">
        <f t="shared" si="1"/>
        <v>13.124282982791588</v>
      </c>
      <c r="P12" s="6">
        <f t="shared" si="14"/>
        <v>4.826666666666666</v>
      </c>
      <c r="Q12" s="6">
        <f t="shared" si="15"/>
        <v>3.89</v>
      </c>
      <c r="R12" s="6">
        <f t="shared" si="9"/>
        <v>4.1899999999999995</v>
      </c>
      <c r="S12" s="6">
        <f t="shared" si="10"/>
        <v>4.356666666666667</v>
      </c>
      <c r="T12" s="5">
        <f t="shared" si="2"/>
        <v>4.358333333333333</v>
      </c>
      <c r="U12" s="5">
        <f t="shared" si="11"/>
        <v>1.1519490851233094</v>
      </c>
      <c r="V12" s="5">
        <f t="shared" si="12"/>
        <v>0.8928844682478958</v>
      </c>
      <c r="W12" s="5">
        <f t="shared" si="3"/>
        <v>2.680412371134021</v>
      </c>
      <c r="X12" s="6">
        <f t="shared" si="4"/>
        <v>36.8623707239459</v>
      </c>
      <c r="Y12" s="6">
        <f t="shared" si="5"/>
        <v>57.14460596786533</v>
      </c>
      <c r="Z12" s="4">
        <f t="shared" si="16"/>
        <v>4.1899999999999995</v>
      </c>
      <c r="AA12" s="4">
        <f t="shared" si="17"/>
        <v>4.356666666666667</v>
      </c>
      <c r="AB12" s="3">
        <f t="shared" si="18"/>
        <v>4.273333333333333</v>
      </c>
      <c r="AC12" s="1">
        <v>4.68</v>
      </c>
      <c r="AD12" s="1">
        <v>5.56</v>
      </c>
      <c r="AE12" s="1">
        <v>4.24</v>
      </c>
      <c r="AF12" s="1">
        <v>4.28</v>
      </c>
      <c r="AG12" s="1">
        <v>4.46</v>
      </c>
      <c r="AH12" s="1">
        <v>2.93</v>
      </c>
      <c r="AI12" s="1">
        <v>4.68</v>
      </c>
      <c r="AJ12" s="1">
        <v>4.63</v>
      </c>
      <c r="AK12" s="1">
        <v>3.26</v>
      </c>
      <c r="AL12" s="1">
        <v>4.28</v>
      </c>
      <c r="AM12" s="1">
        <v>5.82</v>
      </c>
      <c r="AN12" s="1">
        <v>2.97</v>
      </c>
      <c r="AO12" s="1">
        <f t="shared" si="6"/>
        <v>143.91836313115888</v>
      </c>
    </row>
    <row r="13" spans="1:41" ht="15">
      <c r="A13" s="25" t="s">
        <v>16</v>
      </c>
      <c r="B13" s="1"/>
      <c r="C13" s="1" t="s">
        <v>184</v>
      </c>
      <c r="D13" s="10" t="s">
        <v>17</v>
      </c>
      <c r="E13" s="1">
        <v>348.4</v>
      </c>
      <c r="F13" s="1">
        <v>27.2</v>
      </c>
      <c r="G13" s="5">
        <f t="shared" si="13"/>
        <v>12.808823529411764</v>
      </c>
      <c r="H13" s="1">
        <v>57.2</v>
      </c>
      <c r="I13" s="7">
        <v>25.44</v>
      </c>
      <c r="J13" s="1">
        <v>29</v>
      </c>
      <c r="K13" s="1">
        <v>46</v>
      </c>
      <c r="L13" s="1">
        <f t="shared" si="7"/>
        <v>75</v>
      </c>
      <c r="M13" s="1">
        <f t="shared" si="8"/>
        <v>0.6304347826086957</v>
      </c>
      <c r="N13" s="6"/>
      <c r="O13" s="6"/>
      <c r="P13" s="6"/>
      <c r="Q13" s="6"/>
      <c r="R13" s="6"/>
      <c r="S13" s="6"/>
      <c r="T13" s="5"/>
      <c r="U13" s="5"/>
      <c r="V13" s="5"/>
      <c r="W13" s="5">
        <f t="shared" si="3"/>
        <v>2.1029411764705883</v>
      </c>
      <c r="X13" s="6">
        <f t="shared" si="4"/>
        <v>0</v>
      </c>
      <c r="Y13" s="6">
        <f t="shared" si="5"/>
        <v>0</v>
      </c>
      <c r="Z13" s="4"/>
      <c r="AA13" s="4"/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>
      <c r="A14" s="25"/>
      <c r="B14" s="1"/>
      <c r="C14" s="1"/>
      <c r="D14" s="10" t="s">
        <v>20</v>
      </c>
      <c r="E14" s="1">
        <v>169.3</v>
      </c>
      <c r="F14" s="1">
        <v>15.46</v>
      </c>
      <c r="G14" s="5">
        <f t="shared" si="13"/>
        <v>10.95084087968952</v>
      </c>
      <c r="H14" s="1">
        <v>28.4</v>
      </c>
      <c r="I14" s="1">
        <v>10.36</v>
      </c>
      <c r="J14" s="1">
        <v>24</v>
      </c>
      <c r="K14" s="1">
        <v>54</v>
      </c>
      <c r="L14" s="1">
        <f t="shared" si="7"/>
        <v>78</v>
      </c>
      <c r="M14" s="1">
        <f t="shared" si="8"/>
        <v>0.4444444444444444</v>
      </c>
      <c r="N14" s="6">
        <f>O14*W14</f>
        <v>20.156122315528346</v>
      </c>
      <c r="O14" s="6">
        <f>H14/T14</f>
        <v>10.972311654861558</v>
      </c>
      <c r="P14" s="6">
        <f t="shared" si="14"/>
        <v>2.8433333333333333</v>
      </c>
      <c r="Q14" s="6">
        <f t="shared" si="15"/>
        <v>2.3333333333333335</v>
      </c>
      <c r="R14" s="6">
        <f t="shared" si="9"/>
        <v>2.9166666666666665</v>
      </c>
      <c r="S14" s="6">
        <f t="shared" si="10"/>
        <v>2.3533333333333335</v>
      </c>
      <c r="T14" s="5">
        <f>(P14+Q14)/2</f>
        <v>2.5883333333333334</v>
      </c>
      <c r="U14" s="5">
        <f t="shared" si="11"/>
        <v>0.9748571428571429</v>
      </c>
      <c r="V14" s="5">
        <f t="shared" si="12"/>
        <v>0.9915014164305949</v>
      </c>
      <c r="W14" s="5">
        <f t="shared" si="3"/>
        <v>1.836998706338939</v>
      </c>
      <c r="X14" s="6">
        <f t="shared" si="4"/>
        <v>23.396571428571427</v>
      </c>
      <c r="Y14" s="6">
        <f t="shared" si="5"/>
        <v>53.54107648725212</v>
      </c>
      <c r="Z14" s="4">
        <f t="shared" si="16"/>
        <v>2.9166666666666665</v>
      </c>
      <c r="AA14" s="4">
        <f t="shared" si="17"/>
        <v>2.3533333333333335</v>
      </c>
      <c r="AB14" s="3">
        <f t="shared" si="18"/>
        <v>2.635</v>
      </c>
      <c r="AC14" s="1">
        <v>3.2</v>
      </c>
      <c r="AD14" s="1">
        <v>2.55</v>
      </c>
      <c r="AE14" s="1">
        <v>2.78</v>
      </c>
      <c r="AF14" s="1">
        <v>1.97</v>
      </c>
      <c r="AG14" s="1">
        <v>2.38</v>
      </c>
      <c r="AH14" s="1">
        <v>2.65</v>
      </c>
      <c r="AI14" s="1">
        <v>2.85</v>
      </c>
      <c r="AJ14" s="1">
        <v>2.73</v>
      </c>
      <c r="AK14" s="1">
        <v>3.17</v>
      </c>
      <c r="AL14" s="1">
        <v>2.31</v>
      </c>
      <c r="AM14" s="1">
        <v>2.16</v>
      </c>
      <c r="AN14" s="1">
        <v>2.59</v>
      </c>
      <c r="AO14" s="1">
        <f>G14+N14+X14+Y14</f>
        <v>108.0446111110414</v>
      </c>
    </row>
    <row r="15" spans="1:41" ht="15">
      <c r="A15" s="25"/>
      <c r="B15" s="1"/>
      <c r="C15" s="1"/>
      <c r="D15" s="10" t="s">
        <v>18</v>
      </c>
      <c r="E15" s="1">
        <v>406.4</v>
      </c>
      <c r="F15" s="1">
        <v>30.37</v>
      </c>
      <c r="G15" s="5">
        <f t="shared" si="13"/>
        <v>13.381626605202502</v>
      </c>
      <c r="H15" s="1">
        <v>70.8</v>
      </c>
      <c r="I15" s="1">
        <v>27.92</v>
      </c>
      <c r="J15" s="1">
        <v>34</v>
      </c>
      <c r="K15" s="1">
        <v>45</v>
      </c>
      <c r="L15" s="1">
        <f t="shared" si="7"/>
        <v>79</v>
      </c>
      <c r="M15" s="1">
        <f t="shared" si="8"/>
        <v>0.7555555555555555</v>
      </c>
      <c r="N15" s="6">
        <f>O15*W15</f>
        <v>39.18001763657309</v>
      </c>
      <c r="O15" s="6">
        <f>H15/T15</f>
        <v>16.806456717835097</v>
      </c>
      <c r="P15" s="6">
        <f t="shared" si="14"/>
        <v>4.186666666666667</v>
      </c>
      <c r="Q15" s="6">
        <f t="shared" si="15"/>
        <v>4.238666666666667</v>
      </c>
      <c r="R15" s="6">
        <f t="shared" si="9"/>
        <v>4.776666666666667</v>
      </c>
      <c r="S15" s="6">
        <f t="shared" si="10"/>
        <v>4.816666666666666</v>
      </c>
      <c r="T15" s="5">
        <f>(P15+Q15)/2</f>
        <v>4.212666666666667</v>
      </c>
      <c r="U15" s="5">
        <f t="shared" si="11"/>
        <v>0.8764829030006979</v>
      </c>
      <c r="V15" s="5">
        <f t="shared" si="12"/>
        <v>0.8800000000000001</v>
      </c>
      <c r="W15" s="5">
        <f t="shared" si="3"/>
        <v>2.3312479420480736</v>
      </c>
      <c r="X15" s="6">
        <f t="shared" si="4"/>
        <v>29.800418702023727</v>
      </c>
      <c r="Y15" s="6">
        <f t="shared" si="5"/>
        <v>39.60000000000001</v>
      </c>
      <c r="Z15" s="4">
        <f t="shared" si="16"/>
        <v>4.776666666666667</v>
      </c>
      <c r="AA15" s="4">
        <f t="shared" si="17"/>
        <v>4.816666666666666</v>
      </c>
      <c r="AB15" s="3">
        <f t="shared" si="18"/>
        <v>4.796666666666667</v>
      </c>
      <c r="AC15" s="1">
        <v>4.37</v>
      </c>
      <c r="AD15" s="1">
        <v>4</v>
      </c>
      <c r="AE15" s="1">
        <v>4.19</v>
      </c>
      <c r="AF15" s="1">
        <v>4.07</v>
      </c>
      <c r="AG15" s="1">
        <v>4.366</v>
      </c>
      <c r="AH15" s="1">
        <v>4.28</v>
      </c>
      <c r="AI15" s="1">
        <v>5.12</v>
      </c>
      <c r="AJ15" s="1">
        <v>4.77</v>
      </c>
      <c r="AK15" s="1">
        <v>4.44</v>
      </c>
      <c r="AL15" s="1">
        <v>4.74</v>
      </c>
      <c r="AM15" s="1">
        <v>4.68</v>
      </c>
      <c r="AN15" s="1">
        <v>5.03</v>
      </c>
      <c r="AO15" s="1">
        <f>G15+N15+X15+Y15</f>
        <v>121.96206294379932</v>
      </c>
    </row>
    <row r="16" spans="1:41" ht="15">
      <c r="A16" s="25" t="s">
        <v>161</v>
      </c>
      <c r="B16" s="1"/>
      <c r="C16" s="1" t="s">
        <v>185</v>
      </c>
      <c r="D16" s="10" t="s">
        <v>19</v>
      </c>
      <c r="E16" s="1">
        <v>423</v>
      </c>
      <c r="F16" s="1">
        <v>19.4</v>
      </c>
      <c r="G16" s="5">
        <f t="shared" si="13"/>
        <v>21.804123711340207</v>
      </c>
      <c r="H16" s="1">
        <v>27.3</v>
      </c>
      <c r="I16" s="7">
        <v>16.95</v>
      </c>
      <c r="J16" s="1">
        <v>43</v>
      </c>
      <c r="K16" s="1">
        <v>86</v>
      </c>
      <c r="L16" s="1">
        <f t="shared" si="7"/>
        <v>129</v>
      </c>
      <c r="M16" s="1">
        <f t="shared" si="8"/>
        <v>0.5</v>
      </c>
      <c r="N16" s="6">
        <f>O16*W16</f>
        <v>15.114889302011155</v>
      </c>
      <c r="O16" s="6">
        <f>H16/T16</f>
        <v>10.740983606557377</v>
      </c>
      <c r="P16" s="6">
        <f t="shared" si="14"/>
        <v>2.536666666666667</v>
      </c>
      <c r="Q16" s="6">
        <f t="shared" si="15"/>
        <v>2.546666666666667</v>
      </c>
      <c r="R16" s="6">
        <f t="shared" si="9"/>
        <v>2.3966666666666665</v>
      </c>
      <c r="S16" s="6">
        <f t="shared" si="10"/>
        <v>2.6</v>
      </c>
      <c r="T16" s="5">
        <f>(P16+Q16)/2</f>
        <v>2.541666666666667</v>
      </c>
      <c r="U16" s="5">
        <f t="shared" si="11"/>
        <v>1.0584144645340754</v>
      </c>
      <c r="V16" s="5">
        <f t="shared" si="12"/>
        <v>0.9794871794871796</v>
      </c>
      <c r="W16" s="5">
        <f t="shared" si="3"/>
        <v>1.407216494845361</v>
      </c>
      <c r="X16" s="6">
        <f t="shared" si="4"/>
        <v>45.511821974965244</v>
      </c>
      <c r="Y16" s="6">
        <f t="shared" si="5"/>
        <v>84.23589743589744</v>
      </c>
      <c r="Z16" s="4">
        <f t="shared" si="16"/>
        <v>2.3966666666666665</v>
      </c>
      <c r="AA16" s="4">
        <f t="shared" si="17"/>
        <v>2.6</v>
      </c>
      <c r="AB16" s="3">
        <f t="shared" si="18"/>
        <v>2.498333333333333</v>
      </c>
      <c r="AC16" s="1">
        <v>2.45</v>
      </c>
      <c r="AD16" s="1">
        <v>2.35</v>
      </c>
      <c r="AE16" s="1">
        <v>2.81</v>
      </c>
      <c r="AF16" s="1">
        <v>2.63</v>
      </c>
      <c r="AG16" s="1">
        <v>2.2</v>
      </c>
      <c r="AH16" s="1">
        <v>2.81</v>
      </c>
      <c r="AI16" s="1">
        <v>2.61</v>
      </c>
      <c r="AJ16" s="1">
        <v>2.35</v>
      </c>
      <c r="AK16" s="1">
        <v>2.23</v>
      </c>
      <c r="AL16" s="1">
        <v>2.29</v>
      </c>
      <c r="AM16" s="1">
        <v>2.3</v>
      </c>
      <c r="AN16" s="1">
        <v>3.21</v>
      </c>
      <c r="AO16" s="1">
        <f>G16+N16+X16+Y16</f>
        <v>166.66673242421405</v>
      </c>
    </row>
    <row r="17" spans="1:41" ht="15">
      <c r="A17" s="25" t="s">
        <v>22</v>
      </c>
      <c r="B17" s="1" t="s">
        <v>89</v>
      </c>
      <c r="C17" s="1" t="s">
        <v>186</v>
      </c>
      <c r="D17" s="11" t="s">
        <v>23</v>
      </c>
      <c r="E17" s="1">
        <v>81</v>
      </c>
      <c r="F17" s="1">
        <v>11</v>
      </c>
      <c r="G17" s="5">
        <f t="shared" si="13"/>
        <v>7.363636363636363</v>
      </c>
      <c r="H17" s="1"/>
      <c r="I17" s="1"/>
      <c r="J17" s="1">
        <v>35</v>
      </c>
      <c r="K17" s="1">
        <v>71</v>
      </c>
      <c r="L17" s="1">
        <f t="shared" si="7"/>
        <v>106</v>
      </c>
      <c r="M17" s="1">
        <f t="shared" si="8"/>
        <v>0.49295774647887325</v>
      </c>
      <c r="N17" s="6">
        <f aca="true" t="shared" si="19" ref="N17:N52">O17*W17</f>
        <v>9.945599999999999</v>
      </c>
      <c r="O17" s="2">
        <v>6.72</v>
      </c>
      <c r="P17" s="1"/>
      <c r="Q17" s="1"/>
      <c r="R17" s="1"/>
      <c r="S17" s="1"/>
      <c r="T17" s="1"/>
      <c r="U17" s="1">
        <v>0.95</v>
      </c>
      <c r="V17" s="1">
        <v>1.18</v>
      </c>
      <c r="W17" s="1">
        <v>1.48</v>
      </c>
      <c r="X17" s="6">
        <f t="shared" si="4"/>
        <v>33.25</v>
      </c>
      <c r="Y17" s="6">
        <f t="shared" si="5"/>
        <v>83.78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>
        <f aca="true" t="shared" si="20" ref="AO17:AO52">G17+N17+X17+Y17</f>
        <v>134.33923636363636</v>
      </c>
    </row>
    <row r="18" spans="1:41" ht="15">
      <c r="A18" s="25" t="s">
        <v>24</v>
      </c>
      <c r="B18" s="1" t="s">
        <v>89</v>
      </c>
      <c r="C18" s="1" t="s">
        <v>187</v>
      </c>
      <c r="D18" s="11" t="s">
        <v>25</v>
      </c>
      <c r="E18" s="1">
        <v>37.7</v>
      </c>
      <c r="F18" s="1">
        <v>6</v>
      </c>
      <c r="G18" s="5">
        <f t="shared" si="13"/>
        <v>6.283333333333334</v>
      </c>
      <c r="H18" s="1"/>
      <c r="I18" s="1"/>
      <c r="J18" s="1">
        <v>39</v>
      </c>
      <c r="K18" s="1">
        <v>61</v>
      </c>
      <c r="L18" s="1">
        <f t="shared" si="7"/>
        <v>100</v>
      </c>
      <c r="M18" s="1">
        <f t="shared" si="8"/>
        <v>0.639344262295082</v>
      </c>
      <c r="N18" s="6">
        <f t="shared" si="19"/>
        <v>22.534499999999998</v>
      </c>
      <c r="O18" s="1">
        <v>12.45</v>
      </c>
      <c r="P18" s="1"/>
      <c r="Q18" s="1"/>
      <c r="R18" s="1"/>
      <c r="S18" s="1"/>
      <c r="T18" s="1"/>
      <c r="U18" s="1">
        <v>0.67</v>
      </c>
      <c r="V18" s="1">
        <v>1.5</v>
      </c>
      <c r="W18" s="1">
        <v>1.81</v>
      </c>
      <c r="X18" s="6">
        <f t="shared" si="4"/>
        <v>26.130000000000003</v>
      </c>
      <c r="Y18" s="6">
        <f t="shared" si="5"/>
        <v>91.5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>
        <f t="shared" si="20"/>
        <v>146.44783333333334</v>
      </c>
    </row>
    <row r="19" spans="1:41" ht="15">
      <c r="A19" s="25" t="s">
        <v>26</v>
      </c>
      <c r="B19" s="1" t="s">
        <v>89</v>
      </c>
      <c r="C19" s="1" t="s">
        <v>188</v>
      </c>
      <c r="D19" s="11" t="s">
        <v>27</v>
      </c>
      <c r="E19" s="1">
        <v>63.3</v>
      </c>
      <c r="F19" s="1">
        <v>7.1</v>
      </c>
      <c r="G19" s="5">
        <f t="shared" si="13"/>
        <v>8.915492957746478</v>
      </c>
      <c r="H19" s="1"/>
      <c r="I19" s="1"/>
      <c r="J19" s="1">
        <v>46</v>
      </c>
      <c r="K19" s="1">
        <v>77</v>
      </c>
      <c r="L19" s="1">
        <f t="shared" si="7"/>
        <v>123</v>
      </c>
      <c r="M19" s="1">
        <f t="shared" si="8"/>
        <v>0.5974025974025974</v>
      </c>
      <c r="N19" s="6">
        <f t="shared" si="19"/>
        <v>18.82</v>
      </c>
      <c r="O19" s="1">
        <v>9.41</v>
      </c>
      <c r="P19" s="1"/>
      <c r="Q19" s="1"/>
      <c r="R19" s="1"/>
      <c r="S19" s="1"/>
      <c r="T19" s="1"/>
      <c r="U19" s="1">
        <v>1.11</v>
      </c>
      <c r="V19" s="1">
        <v>1.83</v>
      </c>
      <c r="W19" s="1">
        <v>2</v>
      </c>
      <c r="X19" s="6">
        <f t="shared" si="4"/>
        <v>51.06</v>
      </c>
      <c r="Y19" s="6">
        <f t="shared" si="5"/>
        <v>140.91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>
        <f t="shared" si="20"/>
        <v>219.7054929577465</v>
      </c>
    </row>
    <row r="20" spans="1:41" ht="15">
      <c r="A20" s="25" t="s">
        <v>28</v>
      </c>
      <c r="B20" s="1" t="s">
        <v>89</v>
      </c>
      <c r="C20" s="1" t="s">
        <v>189</v>
      </c>
      <c r="D20" s="11" t="s">
        <v>29</v>
      </c>
      <c r="E20" s="1">
        <v>220</v>
      </c>
      <c r="F20" s="1">
        <v>27.5</v>
      </c>
      <c r="G20" s="5">
        <f t="shared" si="13"/>
        <v>8</v>
      </c>
      <c r="H20" s="1"/>
      <c r="I20" s="1"/>
      <c r="J20" s="1">
        <v>50</v>
      </c>
      <c r="K20" s="1">
        <v>70</v>
      </c>
      <c r="L20" s="1">
        <f t="shared" si="7"/>
        <v>120</v>
      </c>
      <c r="M20" s="1">
        <f t="shared" si="8"/>
        <v>0.7142857142857143</v>
      </c>
      <c r="N20" s="6">
        <f t="shared" si="19"/>
        <v>22.1445</v>
      </c>
      <c r="O20" s="1">
        <v>8.55</v>
      </c>
      <c r="P20" s="1"/>
      <c r="Q20" s="1"/>
      <c r="R20" s="1"/>
      <c r="S20" s="1"/>
      <c r="T20" s="1"/>
      <c r="U20" s="1">
        <v>1.13</v>
      </c>
      <c r="V20" s="1">
        <v>1.19</v>
      </c>
      <c r="W20" s="1">
        <v>2.59</v>
      </c>
      <c r="X20" s="6">
        <f t="shared" si="4"/>
        <v>56.49999999999999</v>
      </c>
      <c r="Y20" s="6">
        <f t="shared" si="5"/>
        <v>83.3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>
        <f t="shared" si="20"/>
        <v>169.9445</v>
      </c>
    </row>
    <row r="21" spans="1:41" ht="15">
      <c r="A21" s="25" t="s">
        <v>28</v>
      </c>
      <c r="B21" s="1" t="s">
        <v>89</v>
      </c>
      <c r="C21" s="1"/>
      <c r="D21" s="11" t="s">
        <v>30</v>
      </c>
      <c r="E21" s="1">
        <v>500</v>
      </c>
      <c r="F21" s="1">
        <v>13</v>
      </c>
      <c r="G21" s="5">
        <f t="shared" si="13"/>
        <v>38.46153846153846</v>
      </c>
      <c r="H21" s="1"/>
      <c r="I21" s="1"/>
      <c r="J21" s="1">
        <v>44</v>
      </c>
      <c r="K21" s="1">
        <v>66</v>
      </c>
      <c r="L21" s="1">
        <f t="shared" si="7"/>
        <v>110</v>
      </c>
      <c r="M21" s="1">
        <f t="shared" si="8"/>
        <v>0.6666666666666666</v>
      </c>
      <c r="N21" s="6">
        <f t="shared" si="19"/>
        <v>61.8192</v>
      </c>
      <c r="O21" s="1">
        <v>14.58</v>
      </c>
      <c r="P21" s="1"/>
      <c r="Q21" s="1"/>
      <c r="R21" s="1"/>
      <c r="S21" s="1"/>
      <c r="T21" s="1"/>
      <c r="U21" s="1">
        <v>1.96</v>
      </c>
      <c r="V21" s="1">
        <v>2.62</v>
      </c>
      <c r="W21" s="1">
        <v>4.24</v>
      </c>
      <c r="X21" s="6">
        <f t="shared" si="4"/>
        <v>86.24</v>
      </c>
      <c r="Y21" s="6">
        <f t="shared" si="5"/>
        <v>172.92000000000002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>
        <f t="shared" si="20"/>
        <v>359.44073846153844</v>
      </c>
    </row>
    <row r="22" spans="1:41" ht="15">
      <c r="A22" s="25" t="s">
        <v>31</v>
      </c>
      <c r="B22" s="1" t="s">
        <v>90</v>
      </c>
      <c r="C22" s="1" t="s">
        <v>188</v>
      </c>
      <c r="D22" s="11" t="s">
        <v>32</v>
      </c>
      <c r="E22" s="1">
        <v>185</v>
      </c>
      <c r="F22" s="1">
        <v>21.5</v>
      </c>
      <c r="G22" s="5">
        <f t="shared" si="13"/>
        <v>8.604651162790697</v>
      </c>
      <c r="H22" s="1"/>
      <c r="I22" s="1"/>
      <c r="J22" s="1">
        <v>70</v>
      </c>
      <c r="K22" s="1">
        <v>91</v>
      </c>
      <c r="L22" s="1">
        <f t="shared" si="7"/>
        <v>161</v>
      </c>
      <c r="M22" s="1">
        <f t="shared" si="8"/>
        <v>0.7692307692307693</v>
      </c>
      <c r="N22" s="6">
        <f t="shared" si="19"/>
        <v>28.511400000000002</v>
      </c>
      <c r="O22" s="1">
        <v>15.58</v>
      </c>
      <c r="P22" s="1"/>
      <c r="Q22" s="1"/>
      <c r="R22" s="1"/>
      <c r="S22" s="1"/>
      <c r="T22" s="1"/>
      <c r="U22" s="1">
        <v>1.04</v>
      </c>
      <c r="V22" s="1">
        <v>1</v>
      </c>
      <c r="W22" s="1">
        <v>1.83</v>
      </c>
      <c r="X22" s="6">
        <f t="shared" si="4"/>
        <v>72.8</v>
      </c>
      <c r="Y22" s="6">
        <f t="shared" si="5"/>
        <v>91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>
        <f t="shared" si="20"/>
        <v>200.9160511627907</v>
      </c>
    </row>
    <row r="23" spans="1:41" ht="15">
      <c r="A23" s="25" t="s">
        <v>33</v>
      </c>
      <c r="B23" s="1" t="s">
        <v>90</v>
      </c>
      <c r="C23" s="1" t="s">
        <v>190</v>
      </c>
      <c r="D23" s="11" t="s">
        <v>34</v>
      </c>
      <c r="E23" s="1">
        <v>145</v>
      </c>
      <c r="F23" s="1">
        <v>21.5</v>
      </c>
      <c r="G23" s="5">
        <f t="shared" si="13"/>
        <v>6.744186046511628</v>
      </c>
      <c r="H23" s="1"/>
      <c r="I23" s="1"/>
      <c r="J23" s="1">
        <v>60</v>
      </c>
      <c r="K23" s="1">
        <v>82</v>
      </c>
      <c r="L23" s="1">
        <f t="shared" si="7"/>
        <v>142</v>
      </c>
      <c r="M23" s="1">
        <f t="shared" si="8"/>
        <v>0.7317073170731707</v>
      </c>
      <c r="N23" s="6">
        <f t="shared" si="19"/>
        <v>26.639400000000002</v>
      </c>
      <c r="O23" s="1">
        <v>15.31</v>
      </c>
      <c r="P23" s="1"/>
      <c r="Q23" s="1"/>
      <c r="R23" s="1"/>
      <c r="S23" s="1"/>
      <c r="T23" s="1"/>
      <c r="U23" s="1">
        <v>0.6</v>
      </c>
      <c r="V23" s="1">
        <v>1.06</v>
      </c>
      <c r="W23" s="1">
        <v>1.74</v>
      </c>
      <c r="X23" s="6">
        <f t="shared" si="4"/>
        <v>36</v>
      </c>
      <c r="Y23" s="6">
        <f t="shared" si="5"/>
        <v>86.92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>
        <f t="shared" si="20"/>
        <v>156.3035860465116</v>
      </c>
    </row>
    <row r="24" spans="1:41" ht="15">
      <c r="A24" s="25" t="s">
        <v>35</v>
      </c>
      <c r="B24" s="1" t="s">
        <v>90</v>
      </c>
      <c r="C24" s="1" t="s">
        <v>191</v>
      </c>
      <c r="D24" s="11" t="s">
        <v>36</v>
      </c>
      <c r="E24" s="1">
        <v>135</v>
      </c>
      <c r="F24" s="1">
        <v>19</v>
      </c>
      <c r="G24" s="5">
        <f t="shared" si="13"/>
        <v>7.105263157894737</v>
      </c>
      <c r="H24" s="1"/>
      <c r="I24" s="1"/>
      <c r="J24" s="1">
        <v>64</v>
      </c>
      <c r="K24" s="1">
        <v>109</v>
      </c>
      <c r="L24" s="1">
        <f t="shared" si="7"/>
        <v>173</v>
      </c>
      <c r="M24" s="1">
        <f t="shared" si="8"/>
        <v>0.5871559633027523</v>
      </c>
      <c r="N24" s="6">
        <f t="shared" si="19"/>
        <v>38.6176</v>
      </c>
      <c r="O24" s="1">
        <v>17.24</v>
      </c>
      <c r="P24" s="1"/>
      <c r="Q24" s="1"/>
      <c r="R24" s="1"/>
      <c r="S24" s="1"/>
      <c r="T24" s="1"/>
      <c r="U24" s="1">
        <v>0.81</v>
      </c>
      <c r="V24" s="1">
        <v>1.31</v>
      </c>
      <c r="W24" s="1">
        <v>2.24</v>
      </c>
      <c r="X24" s="6">
        <f t="shared" si="4"/>
        <v>51.84</v>
      </c>
      <c r="Y24" s="6">
        <f t="shared" si="5"/>
        <v>142.79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>
        <f t="shared" si="20"/>
        <v>240.35286315789475</v>
      </c>
    </row>
    <row r="25" spans="1:41" ht="15">
      <c r="A25" s="25" t="s">
        <v>37</v>
      </c>
      <c r="B25" s="1" t="s">
        <v>90</v>
      </c>
      <c r="C25" s="1" t="s">
        <v>192</v>
      </c>
      <c r="D25" s="11" t="s">
        <v>41</v>
      </c>
      <c r="E25" s="1">
        <v>105.3</v>
      </c>
      <c r="F25" s="1">
        <v>10.3</v>
      </c>
      <c r="G25" s="5">
        <f t="shared" si="13"/>
        <v>10.223300970873785</v>
      </c>
      <c r="H25" s="1"/>
      <c r="I25" s="1"/>
      <c r="J25" s="1">
        <v>55</v>
      </c>
      <c r="K25" s="1">
        <v>92</v>
      </c>
      <c r="L25" s="1">
        <f t="shared" si="7"/>
        <v>147</v>
      </c>
      <c r="M25" s="1">
        <f t="shared" si="8"/>
        <v>0.5978260869565217</v>
      </c>
      <c r="N25" s="6">
        <f t="shared" si="19"/>
        <v>21.455</v>
      </c>
      <c r="O25" s="1">
        <v>12.26</v>
      </c>
      <c r="P25" s="1"/>
      <c r="Q25" s="1"/>
      <c r="R25" s="1"/>
      <c r="S25" s="1"/>
      <c r="T25" s="1"/>
      <c r="U25" s="1">
        <v>0.86</v>
      </c>
      <c r="V25" s="1">
        <v>0.57</v>
      </c>
      <c r="W25" s="1">
        <v>1.75</v>
      </c>
      <c r="X25" s="6">
        <f t="shared" si="4"/>
        <v>47.3</v>
      </c>
      <c r="Y25" s="6">
        <f t="shared" si="5"/>
        <v>52.44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>
        <f t="shared" si="20"/>
        <v>131.4183009708738</v>
      </c>
    </row>
    <row r="26" spans="1:41" ht="15">
      <c r="A26" s="25" t="s">
        <v>91</v>
      </c>
      <c r="B26" s="1" t="s">
        <v>92</v>
      </c>
      <c r="C26" s="1" t="s">
        <v>193</v>
      </c>
      <c r="D26" s="11" t="s">
        <v>38</v>
      </c>
      <c r="E26" s="1">
        <v>180</v>
      </c>
      <c r="F26" s="1">
        <v>20</v>
      </c>
      <c r="G26" s="5">
        <f t="shared" si="13"/>
        <v>9</v>
      </c>
      <c r="H26" s="1"/>
      <c r="I26" s="1"/>
      <c r="J26" s="1">
        <v>64</v>
      </c>
      <c r="K26" s="1">
        <v>68</v>
      </c>
      <c r="L26" s="1">
        <f t="shared" si="7"/>
        <v>132</v>
      </c>
      <c r="M26" s="1">
        <f t="shared" si="8"/>
        <v>0.9411764705882353</v>
      </c>
      <c r="N26" s="6">
        <f t="shared" si="19"/>
        <v>15.497599999999998</v>
      </c>
      <c r="O26" s="1">
        <v>9.28</v>
      </c>
      <c r="P26" s="1"/>
      <c r="Q26" s="1"/>
      <c r="R26" s="1"/>
      <c r="S26" s="1"/>
      <c r="T26" s="1"/>
      <c r="U26" s="1">
        <v>1.11</v>
      </c>
      <c r="V26" s="1">
        <v>1.44</v>
      </c>
      <c r="W26" s="1">
        <v>1.67</v>
      </c>
      <c r="X26" s="6">
        <f t="shared" si="4"/>
        <v>71.04</v>
      </c>
      <c r="Y26" s="6">
        <f t="shared" si="5"/>
        <v>97.92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>
        <f t="shared" si="20"/>
        <v>193.4576</v>
      </c>
    </row>
    <row r="27" spans="1:41" ht="15">
      <c r="A27" s="25" t="s">
        <v>39</v>
      </c>
      <c r="B27" s="1" t="s">
        <v>93</v>
      </c>
      <c r="C27" s="1" t="s">
        <v>194</v>
      </c>
      <c r="D27" s="11" t="s">
        <v>40</v>
      </c>
      <c r="E27" s="1">
        <v>106</v>
      </c>
      <c r="F27" s="1">
        <v>18.3</v>
      </c>
      <c r="G27" s="5">
        <f t="shared" si="13"/>
        <v>5.7923497267759565</v>
      </c>
      <c r="H27" s="1"/>
      <c r="I27" s="1"/>
      <c r="J27" s="1">
        <v>55</v>
      </c>
      <c r="K27" s="1">
        <v>70</v>
      </c>
      <c r="L27" s="1">
        <f t="shared" si="7"/>
        <v>125</v>
      </c>
      <c r="M27" s="1">
        <f t="shared" si="8"/>
        <v>0.7857142857142857</v>
      </c>
      <c r="N27" s="6">
        <f t="shared" si="19"/>
        <v>14.731500000000002</v>
      </c>
      <c r="O27" s="1">
        <v>8.05</v>
      </c>
      <c r="P27" s="1"/>
      <c r="Q27" s="1"/>
      <c r="R27" s="1"/>
      <c r="S27" s="1"/>
      <c r="T27" s="1"/>
      <c r="U27" s="1">
        <v>1.25</v>
      </c>
      <c r="V27" s="1">
        <v>0.95</v>
      </c>
      <c r="W27" s="1">
        <v>1.83</v>
      </c>
      <c r="X27" s="6">
        <f t="shared" si="4"/>
        <v>68.75</v>
      </c>
      <c r="Y27" s="6">
        <f t="shared" si="5"/>
        <v>66.5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>
        <f t="shared" si="20"/>
        <v>155.77384972677595</v>
      </c>
    </row>
    <row r="28" spans="1:41" ht="15">
      <c r="A28" s="25" t="s">
        <v>42</v>
      </c>
      <c r="B28" s="1" t="s">
        <v>94</v>
      </c>
      <c r="C28" s="1" t="s">
        <v>195</v>
      </c>
      <c r="D28" s="11" t="s">
        <v>43</v>
      </c>
      <c r="E28" s="1">
        <v>135</v>
      </c>
      <c r="F28" s="1">
        <v>10</v>
      </c>
      <c r="G28" s="5">
        <f t="shared" si="13"/>
        <v>13.5</v>
      </c>
      <c r="H28" s="1"/>
      <c r="I28" s="1"/>
      <c r="J28" s="1">
        <v>48</v>
      </c>
      <c r="K28" s="1">
        <v>146</v>
      </c>
      <c r="L28" s="1">
        <f t="shared" si="7"/>
        <v>194</v>
      </c>
      <c r="M28" s="1">
        <f t="shared" si="8"/>
        <v>0.3287671232876712</v>
      </c>
      <c r="N28" s="6">
        <f t="shared" si="19"/>
        <v>44.46</v>
      </c>
      <c r="O28" s="1">
        <v>13.68</v>
      </c>
      <c r="P28" s="1"/>
      <c r="Q28" s="1"/>
      <c r="R28" s="1"/>
      <c r="S28" s="1"/>
      <c r="T28" s="1"/>
      <c r="U28" s="1">
        <v>1.46</v>
      </c>
      <c r="V28" s="1">
        <v>1.9</v>
      </c>
      <c r="W28" s="1">
        <v>3.25</v>
      </c>
      <c r="X28" s="6">
        <f t="shared" si="4"/>
        <v>70.08</v>
      </c>
      <c r="Y28" s="6">
        <f t="shared" si="5"/>
        <v>277.4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>
        <f t="shared" si="20"/>
        <v>405.43999999999994</v>
      </c>
    </row>
    <row r="29" spans="1:41" ht="15">
      <c r="A29" s="25" t="s">
        <v>44</v>
      </c>
      <c r="B29" s="1" t="s">
        <v>95</v>
      </c>
      <c r="C29" s="1" t="s">
        <v>196</v>
      </c>
      <c r="D29" s="11" t="s">
        <v>45</v>
      </c>
      <c r="E29" s="1">
        <v>132</v>
      </c>
      <c r="F29" s="1">
        <v>15</v>
      </c>
      <c r="G29" s="9">
        <f t="shared" si="13"/>
        <v>8.8</v>
      </c>
      <c r="H29" s="1"/>
      <c r="I29" s="1"/>
      <c r="J29" s="1">
        <v>54</v>
      </c>
      <c r="K29" s="1">
        <v>41</v>
      </c>
      <c r="L29" s="1">
        <f t="shared" si="7"/>
        <v>95</v>
      </c>
      <c r="M29" s="1">
        <f t="shared" si="8"/>
        <v>1.3170731707317074</v>
      </c>
      <c r="N29" s="8">
        <f t="shared" si="19"/>
        <v>28.49</v>
      </c>
      <c r="O29" s="1">
        <v>11</v>
      </c>
      <c r="P29" s="1"/>
      <c r="Q29" s="1"/>
      <c r="R29" s="1"/>
      <c r="S29" s="1"/>
      <c r="T29" s="1"/>
      <c r="U29" s="1">
        <v>2.5</v>
      </c>
      <c r="V29" s="1">
        <v>2.22</v>
      </c>
      <c r="W29" s="1">
        <v>2.59</v>
      </c>
      <c r="X29" s="8">
        <f t="shared" si="4"/>
        <v>135</v>
      </c>
      <c r="Y29" s="8">
        <f t="shared" si="5"/>
        <v>91.02000000000001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>
        <f t="shared" si="20"/>
        <v>263.31</v>
      </c>
    </row>
    <row r="30" spans="1:41" ht="15">
      <c r="A30" s="25" t="s">
        <v>99</v>
      </c>
      <c r="B30" s="1" t="s">
        <v>93</v>
      </c>
      <c r="C30" s="1" t="s">
        <v>197</v>
      </c>
      <c r="D30" s="11" t="s">
        <v>46</v>
      </c>
      <c r="E30" s="1">
        <v>112.5</v>
      </c>
      <c r="F30" s="1">
        <v>17.5</v>
      </c>
      <c r="G30" s="9">
        <f t="shared" si="13"/>
        <v>6.428571428571429</v>
      </c>
      <c r="H30" s="1"/>
      <c r="I30" s="1"/>
      <c r="J30" s="1">
        <v>55</v>
      </c>
      <c r="K30" s="1">
        <v>78</v>
      </c>
      <c r="L30" s="1">
        <f t="shared" si="7"/>
        <v>133</v>
      </c>
      <c r="M30" s="1">
        <f t="shared" si="8"/>
        <v>0.7051282051282052</v>
      </c>
      <c r="N30" s="8">
        <f t="shared" si="19"/>
        <v>20.86</v>
      </c>
      <c r="O30" s="1">
        <v>10.43</v>
      </c>
      <c r="P30" s="1"/>
      <c r="Q30" s="1"/>
      <c r="R30" s="1"/>
      <c r="S30" s="1"/>
      <c r="T30" s="1"/>
      <c r="U30" s="1">
        <v>0.68</v>
      </c>
      <c r="V30" s="1">
        <v>9.94</v>
      </c>
      <c r="W30" s="1">
        <v>2</v>
      </c>
      <c r="X30" s="8">
        <f t="shared" si="4"/>
        <v>37.400000000000006</v>
      </c>
      <c r="Y30" s="8">
        <f t="shared" si="5"/>
        <v>775.3199999999999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>
        <f t="shared" si="20"/>
        <v>840.0085714285714</v>
      </c>
    </row>
    <row r="31" spans="1:41" ht="15">
      <c r="A31" s="25" t="s">
        <v>47</v>
      </c>
      <c r="B31" s="1" t="s">
        <v>93</v>
      </c>
      <c r="C31" s="1" t="s">
        <v>198</v>
      </c>
      <c r="D31" s="11" t="s">
        <v>48</v>
      </c>
      <c r="E31" s="1">
        <v>94.3</v>
      </c>
      <c r="F31" s="1">
        <v>13</v>
      </c>
      <c r="G31" s="9">
        <f t="shared" si="13"/>
        <v>7.253846153846154</v>
      </c>
      <c r="H31" s="1"/>
      <c r="I31" s="1"/>
      <c r="J31" s="1">
        <v>51</v>
      </c>
      <c r="K31" s="1">
        <v>81</v>
      </c>
      <c r="L31" s="1">
        <f t="shared" si="7"/>
        <v>132</v>
      </c>
      <c r="M31" s="1">
        <f t="shared" si="8"/>
        <v>0.6296296296296297</v>
      </c>
      <c r="N31" s="8">
        <f t="shared" si="19"/>
        <v>14.5415</v>
      </c>
      <c r="O31" s="1">
        <v>11.45</v>
      </c>
      <c r="P31" s="1"/>
      <c r="Q31" s="1"/>
      <c r="R31" s="1"/>
      <c r="S31" s="1"/>
      <c r="T31" s="1"/>
      <c r="U31" s="1">
        <v>0.65</v>
      </c>
      <c r="V31" s="1">
        <v>0.65</v>
      </c>
      <c r="W31" s="1">
        <v>1.27</v>
      </c>
      <c r="X31" s="8">
        <f t="shared" si="4"/>
        <v>33.15</v>
      </c>
      <c r="Y31" s="8">
        <f t="shared" si="5"/>
        <v>52.65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>
        <f t="shared" si="20"/>
        <v>107.59534615384615</v>
      </c>
    </row>
    <row r="32" spans="1:41" ht="15">
      <c r="A32" s="25" t="s">
        <v>49</v>
      </c>
      <c r="B32" s="1" t="s">
        <v>93</v>
      </c>
      <c r="C32" s="1" t="s">
        <v>188</v>
      </c>
      <c r="D32" s="11" t="s">
        <v>50</v>
      </c>
      <c r="E32" s="1">
        <v>73.3</v>
      </c>
      <c r="F32" s="1">
        <v>8.7</v>
      </c>
      <c r="G32" s="9">
        <f t="shared" si="13"/>
        <v>8.425287356321839</v>
      </c>
      <c r="H32" s="1"/>
      <c r="I32" s="1"/>
      <c r="J32" s="1">
        <v>50</v>
      </c>
      <c r="K32" s="1">
        <v>76</v>
      </c>
      <c r="L32" s="1">
        <f t="shared" si="7"/>
        <v>126</v>
      </c>
      <c r="M32" s="1">
        <f t="shared" si="8"/>
        <v>0.6578947368421053</v>
      </c>
      <c r="N32" s="8">
        <f t="shared" si="19"/>
        <v>12.029199999999998</v>
      </c>
      <c r="O32" s="1">
        <v>10.37</v>
      </c>
      <c r="P32" s="1"/>
      <c r="Q32" s="1"/>
      <c r="R32" s="1"/>
      <c r="S32" s="1" t="s">
        <v>113</v>
      </c>
      <c r="T32" s="1"/>
      <c r="U32" s="1">
        <v>0.63</v>
      </c>
      <c r="V32" s="1">
        <v>0.61</v>
      </c>
      <c r="W32" s="1">
        <v>1.16</v>
      </c>
      <c r="X32" s="8">
        <f t="shared" si="4"/>
        <v>31.5</v>
      </c>
      <c r="Y32" s="8">
        <f t="shared" si="5"/>
        <v>46.36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>
        <f t="shared" si="20"/>
        <v>98.31448735632183</v>
      </c>
    </row>
    <row r="33" spans="1:41" ht="15">
      <c r="A33" s="25" t="s">
        <v>51</v>
      </c>
      <c r="B33" s="1" t="s">
        <v>93</v>
      </c>
      <c r="C33" s="1" t="s">
        <v>199</v>
      </c>
      <c r="D33" s="11" t="s">
        <v>52</v>
      </c>
      <c r="E33" s="1">
        <v>75.3</v>
      </c>
      <c r="F33" s="1">
        <v>12.8</v>
      </c>
      <c r="G33" s="9">
        <f t="shared" si="13"/>
        <v>5.882812499999999</v>
      </c>
      <c r="H33" s="1"/>
      <c r="I33" s="1"/>
      <c r="J33" s="1">
        <v>55</v>
      </c>
      <c r="K33" s="1">
        <v>81</v>
      </c>
      <c r="L33" s="1">
        <f t="shared" si="7"/>
        <v>136</v>
      </c>
      <c r="M33" s="1">
        <f t="shared" si="8"/>
        <v>0.6790123456790124</v>
      </c>
      <c r="N33" s="8">
        <f t="shared" si="19"/>
        <v>16.0718</v>
      </c>
      <c r="O33" s="1">
        <v>9.86</v>
      </c>
      <c r="P33" s="1"/>
      <c r="Q33" s="1"/>
      <c r="R33" s="1"/>
      <c r="S33" s="1"/>
      <c r="T33" s="1"/>
      <c r="U33" s="1">
        <v>1.2</v>
      </c>
      <c r="V33" s="1">
        <v>1.4</v>
      </c>
      <c r="W33" s="1">
        <v>1.63</v>
      </c>
      <c r="X33" s="8">
        <f t="shared" si="4"/>
        <v>66</v>
      </c>
      <c r="Y33" s="8">
        <f t="shared" si="5"/>
        <v>113.39999999999999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>
        <f t="shared" si="20"/>
        <v>201.35461249999997</v>
      </c>
    </row>
    <row r="34" spans="1:41" ht="15">
      <c r="A34" s="25" t="s">
        <v>53</v>
      </c>
      <c r="B34" s="1" t="s">
        <v>90</v>
      </c>
      <c r="C34" s="1" t="s">
        <v>200</v>
      </c>
      <c r="D34" s="11" t="s">
        <v>54</v>
      </c>
      <c r="E34" s="1">
        <v>120.7</v>
      </c>
      <c r="F34" s="1">
        <v>4</v>
      </c>
      <c r="G34" s="9">
        <f t="shared" si="13"/>
        <v>30.175</v>
      </c>
      <c r="H34" s="1"/>
      <c r="I34" s="1"/>
      <c r="J34" s="1">
        <v>68</v>
      </c>
      <c r="K34" s="1">
        <v>101</v>
      </c>
      <c r="L34" s="1">
        <f t="shared" si="7"/>
        <v>169</v>
      </c>
      <c r="M34" s="1">
        <f t="shared" si="8"/>
        <v>0.6732673267326733</v>
      </c>
      <c r="N34" s="8">
        <f t="shared" si="19"/>
        <v>12.84</v>
      </c>
      <c r="O34" s="1">
        <v>6</v>
      </c>
      <c r="P34" s="1"/>
      <c r="Q34" s="1"/>
      <c r="R34" s="1"/>
      <c r="S34" s="1"/>
      <c r="T34" s="1"/>
      <c r="U34" s="1">
        <v>0.6</v>
      </c>
      <c r="V34" s="1">
        <v>1.89</v>
      </c>
      <c r="W34" s="1">
        <v>2.14</v>
      </c>
      <c r="X34" s="8">
        <f aca="true" t="shared" si="21" ref="X34:X52">J34*U34</f>
        <v>40.8</v>
      </c>
      <c r="Y34" s="8">
        <f aca="true" t="shared" si="22" ref="Y34:Y52">K34*V34</f>
        <v>190.89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>
        <f t="shared" si="20"/>
        <v>274.705</v>
      </c>
    </row>
    <row r="35" spans="1:41" ht="15">
      <c r="A35" s="25" t="s">
        <v>55</v>
      </c>
      <c r="B35" s="1" t="s">
        <v>96</v>
      </c>
      <c r="C35" s="1" t="s">
        <v>201</v>
      </c>
      <c r="D35" s="11" t="s">
        <v>56</v>
      </c>
      <c r="E35" s="1">
        <v>75</v>
      </c>
      <c r="F35" s="1">
        <v>7.5</v>
      </c>
      <c r="G35" s="9">
        <f t="shared" si="13"/>
        <v>10</v>
      </c>
      <c r="H35" s="1"/>
      <c r="I35" s="1"/>
      <c r="J35" s="1">
        <v>53</v>
      </c>
      <c r="K35" s="1">
        <v>65</v>
      </c>
      <c r="L35" s="1">
        <f t="shared" si="7"/>
        <v>118</v>
      </c>
      <c r="M35" s="1">
        <f t="shared" si="8"/>
        <v>0.8153846153846154</v>
      </c>
      <c r="N35" s="8">
        <f t="shared" si="19"/>
        <v>41.125</v>
      </c>
      <c r="O35" s="1">
        <v>12.5</v>
      </c>
      <c r="P35" s="1"/>
      <c r="Q35" s="1"/>
      <c r="R35" s="1"/>
      <c r="S35" s="1"/>
      <c r="T35" s="1"/>
      <c r="U35" s="1">
        <v>0.83</v>
      </c>
      <c r="V35" s="1">
        <v>0.77</v>
      </c>
      <c r="W35" s="1">
        <v>3.29</v>
      </c>
      <c r="X35" s="8">
        <f t="shared" si="21"/>
        <v>43.989999999999995</v>
      </c>
      <c r="Y35" s="8">
        <f t="shared" si="22"/>
        <v>50.050000000000004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f t="shared" si="20"/>
        <v>145.165</v>
      </c>
    </row>
    <row r="36" spans="1:41" ht="15">
      <c r="A36" s="25" t="s">
        <v>203</v>
      </c>
      <c r="B36" s="1" t="s">
        <v>97</v>
      </c>
      <c r="C36" s="1" t="s">
        <v>202</v>
      </c>
      <c r="D36" s="11" t="s">
        <v>57</v>
      </c>
      <c r="E36" s="1">
        <v>167.5</v>
      </c>
      <c r="F36" s="1">
        <v>7.2</v>
      </c>
      <c r="G36" s="9">
        <f t="shared" si="13"/>
        <v>23.26388888888889</v>
      </c>
      <c r="H36" s="1"/>
      <c r="I36" s="1"/>
      <c r="J36" s="1">
        <v>83</v>
      </c>
      <c r="K36" s="1">
        <v>37</v>
      </c>
      <c r="L36" s="1">
        <f t="shared" si="7"/>
        <v>120</v>
      </c>
      <c r="M36" s="1">
        <f t="shared" si="8"/>
        <v>2.2432432432432434</v>
      </c>
      <c r="N36" s="8">
        <f t="shared" si="19"/>
        <v>5.0112</v>
      </c>
      <c r="O36" s="1">
        <v>3.48</v>
      </c>
      <c r="P36" s="1"/>
      <c r="Q36" s="1"/>
      <c r="R36" s="1"/>
      <c r="S36" s="1"/>
      <c r="T36" s="1"/>
      <c r="U36" s="1">
        <v>3.8</v>
      </c>
      <c r="V36" s="1">
        <v>3</v>
      </c>
      <c r="W36" s="1">
        <v>1.44</v>
      </c>
      <c r="X36" s="8">
        <f t="shared" si="21"/>
        <v>315.4</v>
      </c>
      <c r="Y36" s="8">
        <f t="shared" si="22"/>
        <v>111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f t="shared" si="20"/>
        <v>454.67508888888887</v>
      </c>
    </row>
    <row r="37" spans="1:41" ht="15">
      <c r="A37" s="25" t="s">
        <v>58</v>
      </c>
      <c r="B37" s="1" t="s">
        <v>97</v>
      </c>
      <c r="C37" s="1" t="s">
        <v>204</v>
      </c>
      <c r="D37" s="11" t="s">
        <v>59</v>
      </c>
      <c r="E37" s="1">
        <v>175</v>
      </c>
      <c r="F37" s="1">
        <v>5</v>
      </c>
      <c r="G37" s="9">
        <f t="shared" si="13"/>
        <v>35</v>
      </c>
      <c r="H37" s="1"/>
      <c r="I37" s="1"/>
      <c r="J37" s="1">
        <v>39</v>
      </c>
      <c r="K37" s="1">
        <v>86</v>
      </c>
      <c r="L37" s="1">
        <f t="shared" si="7"/>
        <v>125</v>
      </c>
      <c r="M37" s="1">
        <f t="shared" si="8"/>
        <v>0.45348837209302323</v>
      </c>
      <c r="N37" s="8">
        <f t="shared" si="19"/>
        <v>4.960000000000001</v>
      </c>
      <c r="O37" s="1">
        <v>3.2</v>
      </c>
      <c r="P37" s="1"/>
      <c r="Q37" s="1"/>
      <c r="R37" s="1"/>
      <c r="S37" s="1"/>
      <c r="T37" s="1"/>
      <c r="U37" s="1">
        <v>3</v>
      </c>
      <c r="V37" s="1">
        <v>3.33</v>
      </c>
      <c r="W37" s="1">
        <v>1.55</v>
      </c>
      <c r="X37" s="8">
        <f t="shared" si="21"/>
        <v>117</v>
      </c>
      <c r="Y37" s="8">
        <f t="shared" si="22"/>
        <v>286.38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f t="shared" si="20"/>
        <v>443.34000000000003</v>
      </c>
    </row>
    <row r="38" spans="1:41" ht="15">
      <c r="A38" s="25" t="s">
        <v>60</v>
      </c>
      <c r="B38" s="1" t="s">
        <v>95</v>
      </c>
      <c r="C38" s="1" t="s">
        <v>205</v>
      </c>
      <c r="D38" s="11" t="s">
        <v>61</v>
      </c>
      <c r="E38" s="1">
        <v>76</v>
      </c>
      <c r="F38" s="1">
        <v>12.5</v>
      </c>
      <c r="G38" s="9">
        <f t="shared" si="13"/>
        <v>6.08</v>
      </c>
      <c r="H38" s="1"/>
      <c r="I38" s="1"/>
      <c r="J38" s="1">
        <v>66</v>
      </c>
      <c r="K38" s="1">
        <v>86</v>
      </c>
      <c r="L38" s="1">
        <f t="shared" si="7"/>
        <v>152</v>
      </c>
      <c r="M38" s="1">
        <f t="shared" si="8"/>
        <v>0.7674418604651163</v>
      </c>
      <c r="N38" s="8">
        <f t="shared" si="19"/>
        <v>24.6352</v>
      </c>
      <c r="O38" s="1">
        <v>14.24</v>
      </c>
      <c r="P38" s="1"/>
      <c r="Q38" s="1"/>
      <c r="R38" s="1"/>
      <c r="S38" s="1"/>
      <c r="T38" s="1"/>
      <c r="U38" s="1">
        <v>2</v>
      </c>
      <c r="V38" s="1">
        <v>2.5</v>
      </c>
      <c r="W38" s="1">
        <v>1.73</v>
      </c>
      <c r="X38" s="8">
        <f t="shared" si="21"/>
        <v>132</v>
      </c>
      <c r="Y38" s="8">
        <f t="shared" si="22"/>
        <v>215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>
        <f t="shared" si="20"/>
        <v>377.7152</v>
      </c>
    </row>
    <row r="39" spans="1:41" ht="15">
      <c r="A39" s="25" t="s">
        <v>62</v>
      </c>
      <c r="B39" s="1" t="s">
        <v>98</v>
      </c>
      <c r="C39" s="1" t="s">
        <v>206</v>
      </c>
      <c r="D39" s="11" t="s">
        <v>63</v>
      </c>
      <c r="E39" s="1">
        <v>123</v>
      </c>
      <c r="F39" s="1">
        <v>8.5</v>
      </c>
      <c r="G39" s="9">
        <f t="shared" si="13"/>
        <v>14.470588235294118</v>
      </c>
      <c r="H39" s="1"/>
      <c r="I39" s="1"/>
      <c r="J39" s="1">
        <v>74</v>
      </c>
      <c r="K39" s="1">
        <v>119</v>
      </c>
      <c r="L39" s="1">
        <f t="shared" si="7"/>
        <v>193</v>
      </c>
      <c r="M39" s="1">
        <f t="shared" si="8"/>
        <v>0.6218487394957983</v>
      </c>
      <c r="N39" s="8">
        <f t="shared" si="19"/>
        <v>15.417599999999998</v>
      </c>
      <c r="O39" s="1">
        <v>8.03</v>
      </c>
      <c r="P39" s="1"/>
      <c r="Q39" s="1"/>
      <c r="R39" s="1"/>
      <c r="S39" s="1"/>
      <c r="T39" s="1"/>
      <c r="U39" s="1">
        <v>0.67</v>
      </c>
      <c r="V39" s="1">
        <v>1.21</v>
      </c>
      <c r="W39" s="1">
        <v>1.92</v>
      </c>
      <c r="X39" s="8">
        <f t="shared" si="21"/>
        <v>49.580000000000005</v>
      </c>
      <c r="Y39" s="8">
        <f t="shared" si="22"/>
        <v>143.99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>
        <f t="shared" si="20"/>
        <v>223.45818823529413</v>
      </c>
    </row>
    <row r="40" spans="1:41" ht="15">
      <c r="A40" s="25" t="s">
        <v>64</v>
      </c>
      <c r="B40" s="1" t="s">
        <v>98</v>
      </c>
      <c r="C40" s="1" t="s">
        <v>197</v>
      </c>
      <c r="D40" s="11" t="s">
        <v>65</v>
      </c>
      <c r="E40" s="1">
        <v>164</v>
      </c>
      <c r="F40" s="1">
        <v>1.6</v>
      </c>
      <c r="G40" s="9">
        <f t="shared" si="13"/>
        <v>102.5</v>
      </c>
      <c r="H40" s="1"/>
      <c r="I40" s="1"/>
      <c r="J40" s="1">
        <v>89</v>
      </c>
      <c r="K40" s="1">
        <v>56</v>
      </c>
      <c r="L40" s="1">
        <f t="shared" si="7"/>
        <v>145</v>
      </c>
      <c r="M40" s="1">
        <f t="shared" si="8"/>
        <v>1.5892857142857142</v>
      </c>
      <c r="N40" s="8">
        <f t="shared" si="19"/>
        <v>10.5219</v>
      </c>
      <c r="O40" s="1">
        <v>4.33</v>
      </c>
      <c r="P40" s="1"/>
      <c r="Q40" s="1"/>
      <c r="R40" s="1"/>
      <c r="S40" s="1"/>
      <c r="T40" s="1"/>
      <c r="U40" s="1">
        <v>1.83</v>
      </c>
      <c r="V40" s="1">
        <v>1.63</v>
      </c>
      <c r="W40" s="1">
        <v>2.43</v>
      </c>
      <c r="X40" s="8">
        <f t="shared" si="21"/>
        <v>162.87</v>
      </c>
      <c r="Y40" s="8">
        <f t="shared" si="22"/>
        <v>91.28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>
        <f t="shared" si="20"/>
        <v>367.17190000000005</v>
      </c>
    </row>
    <row r="41" spans="1:41" ht="15">
      <c r="A41" s="25" t="s">
        <v>66</v>
      </c>
      <c r="B41" s="1" t="s">
        <v>98</v>
      </c>
      <c r="C41" s="1" t="s">
        <v>219</v>
      </c>
      <c r="D41" s="11" t="s">
        <v>67</v>
      </c>
      <c r="E41" s="1">
        <v>190</v>
      </c>
      <c r="F41" s="1">
        <v>10</v>
      </c>
      <c r="G41" s="9">
        <f t="shared" si="13"/>
        <v>19</v>
      </c>
      <c r="H41" s="1"/>
      <c r="I41" s="1"/>
      <c r="J41" s="1">
        <v>89</v>
      </c>
      <c r="K41" s="1">
        <v>120</v>
      </c>
      <c r="L41" s="1">
        <f t="shared" si="7"/>
        <v>209</v>
      </c>
      <c r="M41" s="1">
        <f t="shared" si="8"/>
        <v>0.7416666666666667</v>
      </c>
      <c r="N41" s="8">
        <f t="shared" si="19"/>
        <v>7.0579</v>
      </c>
      <c r="O41" s="1">
        <v>4.33</v>
      </c>
      <c r="P41" s="1"/>
      <c r="Q41" s="1"/>
      <c r="R41" s="1"/>
      <c r="S41" s="1"/>
      <c r="T41" s="1"/>
      <c r="U41" s="1">
        <v>1.3</v>
      </c>
      <c r="V41" s="1">
        <v>1.43</v>
      </c>
      <c r="W41" s="1">
        <v>1.63</v>
      </c>
      <c r="X41" s="8">
        <f t="shared" si="21"/>
        <v>115.7</v>
      </c>
      <c r="Y41" s="8">
        <f t="shared" si="22"/>
        <v>171.6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>
        <f t="shared" si="20"/>
        <v>313.3579</v>
      </c>
    </row>
    <row r="42" spans="1:41" ht="15">
      <c r="A42" s="25" t="s">
        <v>70</v>
      </c>
      <c r="B42" s="1" t="s">
        <v>98</v>
      </c>
      <c r="C42" s="1" t="s">
        <v>207</v>
      </c>
      <c r="D42" s="11" t="s">
        <v>71</v>
      </c>
      <c r="E42" s="1">
        <v>187.5</v>
      </c>
      <c r="F42" s="1">
        <v>8</v>
      </c>
      <c r="G42" s="9">
        <f t="shared" si="13"/>
        <v>23.4375</v>
      </c>
      <c r="H42" s="1"/>
      <c r="I42" s="1"/>
      <c r="J42" s="1">
        <v>79</v>
      </c>
      <c r="K42" s="1">
        <v>112</v>
      </c>
      <c r="L42" s="1">
        <f t="shared" si="7"/>
        <v>191</v>
      </c>
      <c r="M42" s="1">
        <f t="shared" si="8"/>
        <v>0.7053571428571429</v>
      </c>
      <c r="N42" s="8">
        <f t="shared" si="19"/>
        <v>9.4734</v>
      </c>
      <c r="O42" s="1">
        <v>5.54</v>
      </c>
      <c r="P42" s="1"/>
      <c r="Q42" s="1"/>
      <c r="R42" s="1"/>
      <c r="S42" s="1"/>
      <c r="T42" s="1"/>
      <c r="U42" s="1">
        <v>1</v>
      </c>
      <c r="V42" s="1">
        <v>1.25</v>
      </c>
      <c r="W42" s="1">
        <v>1.71</v>
      </c>
      <c r="X42" s="8">
        <f t="shared" si="21"/>
        <v>79</v>
      </c>
      <c r="Y42" s="8">
        <f t="shared" si="22"/>
        <v>140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>
        <f t="shared" si="20"/>
        <v>251.9109</v>
      </c>
    </row>
    <row r="43" spans="1:41" ht="15">
      <c r="A43" s="25" t="s">
        <v>68</v>
      </c>
      <c r="B43" s="1" t="s">
        <v>98</v>
      </c>
      <c r="C43" s="1" t="s">
        <v>208</v>
      </c>
      <c r="D43" s="11" t="s">
        <v>69</v>
      </c>
      <c r="E43" s="1">
        <v>61.8</v>
      </c>
      <c r="F43" s="1">
        <v>7</v>
      </c>
      <c r="G43" s="9">
        <f t="shared" si="13"/>
        <v>8.828571428571427</v>
      </c>
      <c r="H43" s="1"/>
      <c r="I43" s="1"/>
      <c r="J43" s="1">
        <v>49</v>
      </c>
      <c r="K43" s="1">
        <v>100</v>
      </c>
      <c r="L43" s="1">
        <f t="shared" si="7"/>
        <v>149</v>
      </c>
      <c r="M43" s="1">
        <f t="shared" si="8"/>
        <v>0.49</v>
      </c>
      <c r="N43" s="8">
        <f t="shared" si="19"/>
        <v>15.579999999999998</v>
      </c>
      <c r="O43" s="1">
        <v>9.5</v>
      </c>
      <c r="P43" s="1"/>
      <c r="Q43" s="1"/>
      <c r="R43" s="1"/>
      <c r="S43" s="1"/>
      <c r="T43" s="1"/>
      <c r="U43" s="1">
        <v>1</v>
      </c>
      <c r="V43" s="1">
        <v>0.83</v>
      </c>
      <c r="W43" s="1">
        <v>1.64</v>
      </c>
      <c r="X43" s="8">
        <f t="shared" si="21"/>
        <v>49</v>
      </c>
      <c r="Y43" s="8">
        <f t="shared" si="22"/>
        <v>83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>
        <f t="shared" si="20"/>
        <v>156.40857142857143</v>
      </c>
    </row>
    <row r="44" spans="1:41" ht="15">
      <c r="A44" s="25" t="s">
        <v>72</v>
      </c>
      <c r="B44" s="1" t="s">
        <v>95</v>
      </c>
      <c r="C44" s="1" t="s">
        <v>209</v>
      </c>
      <c r="D44" s="11" t="s">
        <v>73</v>
      </c>
      <c r="E44" s="1">
        <v>172.5</v>
      </c>
      <c r="F44" s="1">
        <v>15</v>
      </c>
      <c r="G44" s="9">
        <f t="shared" si="13"/>
        <v>11.5</v>
      </c>
      <c r="H44" s="1"/>
      <c r="I44" s="1"/>
      <c r="J44" s="1">
        <v>52</v>
      </c>
      <c r="K44" s="1">
        <v>63</v>
      </c>
      <c r="L44" s="1">
        <f t="shared" si="7"/>
        <v>115</v>
      </c>
      <c r="M44" s="1">
        <f t="shared" si="8"/>
        <v>0.8253968253968254</v>
      </c>
      <c r="N44" s="8">
        <f t="shared" si="19"/>
        <v>78.4738</v>
      </c>
      <c r="O44" s="1">
        <v>20.33</v>
      </c>
      <c r="P44" s="1"/>
      <c r="Q44" s="1"/>
      <c r="R44" s="1"/>
      <c r="S44" s="1"/>
      <c r="T44" s="1"/>
      <c r="U44" s="1">
        <v>1.1</v>
      </c>
      <c r="V44" s="1">
        <v>1</v>
      </c>
      <c r="W44" s="1">
        <v>3.86</v>
      </c>
      <c r="X44" s="8">
        <f t="shared" si="21"/>
        <v>57.2</v>
      </c>
      <c r="Y44" s="8">
        <f t="shared" si="22"/>
        <v>63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>
        <f t="shared" si="20"/>
        <v>210.1738</v>
      </c>
    </row>
    <row r="45" spans="1:41" ht="15">
      <c r="A45" s="25" t="s">
        <v>75</v>
      </c>
      <c r="B45" s="1" t="s">
        <v>93</v>
      </c>
      <c r="C45" s="1" t="s">
        <v>210</v>
      </c>
      <c r="D45" s="11" t="s">
        <v>74</v>
      </c>
      <c r="E45" s="1">
        <v>257.5</v>
      </c>
      <c r="F45" s="1">
        <v>20.5</v>
      </c>
      <c r="G45" s="9">
        <f t="shared" si="13"/>
        <v>12.560975609756097</v>
      </c>
      <c r="H45" s="1"/>
      <c r="I45" s="1"/>
      <c r="J45" s="1">
        <v>82</v>
      </c>
      <c r="K45" s="1">
        <v>176</v>
      </c>
      <c r="L45" s="1">
        <f t="shared" si="7"/>
        <v>258</v>
      </c>
      <c r="M45" s="1">
        <f t="shared" si="8"/>
        <v>0.4659090909090909</v>
      </c>
      <c r="N45" s="8">
        <f t="shared" si="19"/>
        <v>21.536400000000004</v>
      </c>
      <c r="O45" s="1">
        <v>7.86</v>
      </c>
      <c r="P45" s="1"/>
      <c r="Q45" s="1"/>
      <c r="R45" s="1"/>
      <c r="S45" s="1"/>
      <c r="T45" s="1"/>
      <c r="U45" s="1">
        <v>1.81</v>
      </c>
      <c r="V45" s="1">
        <v>2.5</v>
      </c>
      <c r="W45" s="1">
        <v>2.74</v>
      </c>
      <c r="X45" s="8">
        <f t="shared" si="21"/>
        <v>148.42000000000002</v>
      </c>
      <c r="Y45" s="8">
        <f t="shared" si="22"/>
        <v>440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f t="shared" si="20"/>
        <v>622.5173756097561</v>
      </c>
    </row>
    <row r="46" spans="1:41" ht="15">
      <c r="A46" s="25" t="s">
        <v>76</v>
      </c>
      <c r="B46" s="1" t="s">
        <v>94</v>
      </c>
      <c r="C46" s="1" t="s">
        <v>211</v>
      </c>
      <c r="D46" s="11" t="s">
        <v>77</v>
      </c>
      <c r="E46" s="1">
        <v>191</v>
      </c>
      <c r="F46" s="1">
        <v>11</v>
      </c>
      <c r="G46" s="9">
        <f t="shared" si="13"/>
        <v>17.363636363636363</v>
      </c>
      <c r="H46" s="1"/>
      <c r="I46" s="1"/>
      <c r="J46" s="1">
        <v>114</v>
      </c>
      <c r="K46" s="1">
        <v>117</v>
      </c>
      <c r="L46" s="1">
        <f t="shared" si="7"/>
        <v>231</v>
      </c>
      <c r="M46" s="1">
        <f t="shared" si="8"/>
        <v>0.9743589743589743</v>
      </c>
      <c r="N46" s="8">
        <f t="shared" si="19"/>
        <v>72.2455</v>
      </c>
      <c r="O46" s="1">
        <v>18.29</v>
      </c>
      <c r="P46" s="1"/>
      <c r="Q46" s="1"/>
      <c r="R46" s="1"/>
      <c r="S46" s="1"/>
      <c r="T46" s="1"/>
      <c r="U46" s="1">
        <v>1.25</v>
      </c>
      <c r="V46" s="1">
        <v>2.63</v>
      </c>
      <c r="W46" s="1">
        <v>3.95</v>
      </c>
      <c r="X46" s="8">
        <f t="shared" si="21"/>
        <v>142.5</v>
      </c>
      <c r="Y46" s="8">
        <f t="shared" si="22"/>
        <v>307.71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f t="shared" si="20"/>
        <v>539.8191363636363</v>
      </c>
    </row>
    <row r="47" spans="1:41" ht="15">
      <c r="A47" s="25" t="s">
        <v>212</v>
      </c>
      <c r="B47" s="1" t="s">
        <v>90</v>
      </c>
      <c r="C47" s="1" t="s">
        <v>213</v>
      </c>
      <c r="D47" s="11" t="s">
        <v>78</v>
      </c>
      <c r="E47" s="1">
        <v>85</v>
      </c>
      <c r="F47" s="1">
        <v>11</v>
      </c>
      <c r="G47" s="9">
        <f t="shared" si="13"/>
        <v>7.7272727272727275</v>
      </c>
      <c r="H47" s="1"/>
      <c r="I47" s="1"/>
      <c r="J47" s="1">
        <v>40</v>
      </c>
      <c r="K47" s="1">
        <v>95</v>
      </c>
      <c r="L47" s="1">
        <f t="shared" si="7"/>
        <v>135</v>
      </c>
      <c r="M47" s="1">
        <f t="shared" si="8"/>
        <v>0.42105263157894735</v>
      </c>
      <c r="N47" s="8">
        <f t="shared" si="19"/>
        <v>10.296</v>
      </c>
      <c r="O47" s="1">
        <v>7.8</v>
      </c>
      <c r="P47" s="1"/>
      <c r="Q47" s="1"/>
      <c r="R47" s="1"/>
      <c r="S47" s="1"/>
      <c r="T47" s="1"/>
      <c r="U47" s="1">
        <v>1.11</v>
      </c>
      <c r="V47" s="1">
        <v>1.64</v>
      </c>
      <c r="W47" s="1">
        <v>1.32</v>
      </c>
      <c r="X47" s="8">
        <f t="shared" si="21"/>
        <v>44.400000000000006</v>
      </c>
      <c r="Y47" s="8">
        <f t="shared" si="22"/>
        <v>155.79999999999998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>
        <f t="shared" si="20"/>
        <v>218.22327272727273</v>
      </c>
    </row>
    <row r="48" spans="1:41" ht="15">
      <c r="A48" s="25" t="s">
        <v>214</v>
      </c>
      <c r="B48" s="1" t="s">
        <v>93</v>
      </c>
      <c r="C48" s="1" t="s">
        <v>215</v>
      </c>
      <c r="D48" s="11" t="s">
        <v>79</v>
      </c>
      <c r="E48" s="1">
        <v>400</v>
      </c>
      <c r="F48" s="1">
        <v>26</v>
      </c>
      <c r="G48" s="9">
        <f t="shared" si="13"/>
        <v>15.384615384615385</v>
      </c>
      <c r="H48" s="1"/>
      <c r="I48" s="1"/>
      <c r="J48" s="1">
        <v>63</v>
      </c>
      <c r="K48" s="1">
        <v>71</v>
      </c>
      <c r="L48" s="1">
        <f t="shared" si="7"/>
        <v>134</v>
      </c>
      <c r="M48" s="1">
        <f t="shared" si="8"/>
        <v>0.8873239436619719</v>
      </c>
      <c r="N48" s="8">
        <f t="shared" si="19"/>
        <v>26.5823</v>
      </c>
      <c r="O48" s="1">
        <v>11.03</v>
      </c>
      <c r="P48" s="1"/>
      <c r="Q48" s="1"/>
      <c r="R48" s="1"/>
      <c r="S48" s="1"/>
      <c r="T48" s="1"/>
      <c r="U48" s="1">
        <v>1.67</v>
      </c>
      <c r="V48" s="1">
        <v>1.93</v>
      </c>
      <c r="W48" s="1">
        <v>2.41</v>
      </c>
      <c r="X48" s="8">
        <f t="shared" si="21"/>
        <v>105.21</v>
      </c>
      <c r="Y48" s="8">
        <f t="shared" si="22"/>
        <v>137.03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>
        <f t="shared" si="20"/>
        <v>284.2069153846154</v>
      </c>
    </row>
    <row r="49" spans="1:41" ht="15">
      <c r="A49" s="25" t="s">
        <v>80</v>
      </c>
      <c r="B49" s="1" t="s">
        <v>100</v>
      </c>
      <c r="C49" s="1" t="s">
        <v>216</v>
      </c>
      <c r="D49" s="11" t="s">
        <v>81</v>
      </c>
      <c r="E49" s="1">
        <v>145</v>
      </c>
      <c r="F49" s="1">
        <v>13</v>
      </c>
      <c r="G49" s="9">
        <f t="shared" si="13"/>
        <v>11.153846153846153</v>
      </c>
      <c r="H49" s="1"/>
      <c r="I49" s="1"/>
      <c r="J49" s="1">
        <v>56</v>
      </c>
      <c r="K49" s="1">
        <v>111</v>
      </c>
      <c r="L49" s="1">
        <f t="shared" si="7"/>
        <v>167</v>
      </c>
      <c r="M49" s="1">
        <f t="shared" si="8"/>
        <v>0.5045045045045045</v>
      </c>
      <c r="N49" s="8">
        <f t="shared" si="19"/>
        <v>31.275</v>
      </c>
      <c r="O49" s="1">
        <v>11.25</v>
      </c>
      <c r="P49" s="1"/>
      <c r="Q49" s="1"/>
      <c r="R49" s="1"/>
      <c r="S49" s="1"/>
      <c r="T49" s="1"/>
      <c r="U49" s="1">
        <v>3.33</v>
      </c>
      <c r="V49" s="1">
        <v>3.5</v>
      </c>
      <c r="W49" s="1">
        <v>2.78</v>
      </c>
      <c r="X49" s="8">
        <f t="shared" si="21"/>
        <v>186.48000000000002</v>
      </c>
      <c r="Y49" s="8">
        <f t="shared" si="22"/>
        <v>388.5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>
        <f t="shared" si="20"/>
        <v>617.4088461538462</v>
      </c>
    </row>
    <row r="50" spans="1:41" ht="15">
      <c r="A50" s="25" t="s">
        <v>82</v>
      </c>
      <c r="B50" s="1" t="s">
        <v>92</v>
      </c>
      <c r="C50" s="1" t="s">
        <v>217</v>
      </c>
      <c r="D50" s="11" t="s">
        <v>81</v>
      </c>
      <c r="E50" s="1">
        <v>145</v>
      </c>
      <c r="F50" s="1">
        <v>10</v>
      </c>
      <c r="G50" s="9">
        <f t="shared" si="13"/>
        <v>14.5</v>
      </c>
      <c r="H50" s="1"/>
      <c r="I50" s="1"/>
      <c r="J50" s="1">
        <v>59</v>
      </c>
      <c r="K50" s="1">
        <v>62</v>
      </c>
      <c r="L50" s="1">
        <f t="shared" si="7"/>
        <v>121</v>
      </c>
      <c r="M50" s="1">
        <f t="shared" si="8"/>
        <v>0.9516129032258065</v>
      </c>
      <c r="N50" s="8">
        <f t="shared" si="19"/>
        <v>11.368500000000001</v>
      </c>
      <c r="O50" s="1">
        <v>7.15</v>
      </c>
      <c r="P50" s="1"/>
      <c r="Q50" s="1"/>
      <c r="R50" s="1"/>
      <c r="S50" s="1"/>
      <c r="T50" s="1"/>
      <c r="U50" s="1">
        <v>0.67</v>
      </c>
      <c r="V50" s="1">
        <v>0.65</v>
      </c>
      <c r="W50" s="1">
        <v>1.59</v>
      </c>
      <c r="X50" s="8">
        <f t="shared" si="21"/>
        <v>39.53</v>
      </c>
      <c r="Y50" s="8">
        <f t="shared" si="22"/>
        <v>40.300000000000004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>
        <f t="shared" si="20"/>
        <v>105.6985</v>
      </c>
    </row>
    <row r="51" spans="1:41" ht="15">
      <c r="A51" s="25" t="s">
        <v>83</v>
      </c>
      <c r="B51" s="1" t="s">
        <v>93</v>
      </c>
      <c r="C51" s="1" t="s">
        <v>218</v>
      </c>
      <c r="D51" s="11" t="s">
        <v>84</v>
      </c>
      <c r="E51" s="1">
        <v>72</v>
      </c>
      <c r="F51" s="1">
        <v>10</v>
      </c>
      <c r="G51" s="9">
        <f t="shared" si="13"/>
        <v>7.2</v>
      </c>
      <c r="H51" s="1"/>
      <c r="I51" s="1"/>
      <c r="J51" s="1">
        <v>56</v>
      </c>
      <c r="K51" s="1">
        <v>80</v>
      </c>
      <c r="L51" s="1">
        <f t="shared" si="7"/>
        <v>136</v>
      </c>
      <c r="M51" s="1">
        <f t="shared" si="8"/>
        <v>0.7</v>
      </c>
      <c r="N51" s="8">
        <f t="shared" si="19"/>
        <v>9.078000000000001</v>
      </c>
      <c r="O51" s="1">
        <v>8.9</v>
      </c>
      <c r="P51" s="1"/>
      <c r="Q51" s="1"/>
      <c r="R51" s="1"/>
      <c r="S51" s="1"/>
      <c r="T51" s="1"/>
      <c r="U51" s="1">
        <v>1</v>
      </c>
      <c r="V51" s="1">
        <v>0.91</v>
      </c>
      <c r="W51" s="1">
        <v>1.02</v>
      </c>
      <c r="X51" s="8">
        <f t="shared" si="21"/>
        <v>56</v>
      </c>
      <c r="Y51" s="8">
        <f t="shared" si="22"/>
        <v>72.8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>
        <f t="shared" si="20"/>
        <v>145.078</v>
      </c>
    </row>
    <row r="52" spans="1:41" ht="15">
      <c r="A52" s="25" t="s">
        <v>85</v>
      </c>
      <c r="B52" s="1" t="s">
        <v>94</v>
      </c>
      <c r="C52" s="1" t="s">
        <v>191</v>
      </c>
      <c r="D52" s="11" t="s">
        <v>86</v>
      </c>
      <c r="E52" s="1">
        <v>247.5</v>
      </c>
      <c r="F52" s="1">
        <v>14</v>
      </c>
      <c r="G52" s="9">
        <f t="shared" si="13"/>
        <v>17.678571428571427</v>
      </c>
      <c r="H52" s="1"/>
      <c r="I52" s="1"/>
      <c r="J52" s="1">
        <v>68</v>
      </c>
      <c r="K52" s="1">
        <v>54</v>
      </c>
      <c r="L52" s="1">
        <f t="shared" si="7"/>
        <v>122</v>
      </c>
      <c r="M52" s="1">
        <f t="shared" si="8"/>
        <v>1.2592592592592593</v>
      </c>
      <c r="N52" s="8">
        <f t="shared" si="19"/>
        <v>43.455799999999996</v>
      </c>
      <c r="O52" s="1">
        <v>13.33</v>
      </c>
      <c r="P52" s="1"/>
      <c r="Q52" s="1"/>
      <c r="R52" s="1"/>
      <c r="S52" s="1"/>
      <c r="T52" s="1"/>
      <c r="U52" s="1">
        <v>2.36</v>
      </c>
      <c r="V52" s="1">
        <v>2.06</v>
      </c>
      <c r="W52" s="1">
        <v>3.26</v>
      </c>
      <c r="X52" s="8">
        <f t="shared" si="21"/>
        <v>160.48</v>
      </c>
      <c r="Y52" s="8">
        <f t="shared" si="22"/>
        <v>111.24000000000001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f t="shared" si="20"/>
        <v>332.8543714285714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K9" sqref="K9"/>
    </sheetView>
  </sheetViews>
  <sheetFormatPr defaultColWidth="11.00390625" defaultRowHeight="15.75"/>
  <cols>
    <col min="1" max="1" width="17.875" style="12" bestFit="1" customWidth="1"/>
    <col min="2" max="2" width="29.125" style="12" bestFit="1" customWidth="1"/>
    <col min="3" max="3" width="12.625" style="12" bestFit="1" customWidth="1"/>
    <col min="4" max="5" width="12.00390625" style="12" bestFit="1" customWidth="1"/>
    <col min="6" max="6" width="12.875" style="12" bestFit="1" customWidth="1"/>
    <col min="7" max="7" width="12.375" style="12" bestFit="1" customWidth="1"/>
    <col min="8" max="9" width="10.875" style="12" customWidth="1"/>
    <col min="10" max="10" width="17.625" style="12" bestFit="1" customWidth="1"/>
    <col min="11" max="16384" width="10.875" style="12" customWidth="1"/>
  </cols>
  <sheetData>
    <row r="1" spans="1:7" ht="15.75" thickBot="1">
      <c r="A1" s="30" t="s">
        <v>154</v>
      </c>
      <c r="B1" s="30" t="s">
        <v>153</v>
      </c>
      <c r="C1" s="30" t="s">
        <v>148</v>
      </c>
      <c r="D1" s="30" t="s">
        <v>149</v>
      </c>
      <c r="E1" s="30" t="s">
        <v>150</v>
      </c>
      <c r="F1" s="30" t="s">
        <v>151</v>
      </c>
      <c r="G1" s="30" t="s">
        <v>152</v>
      </c>
    </row>
    <row r="2" spans="1:7" ht="15.75" thickTop="1">
      <c r="A2" s="15" t="s">
        <v>155</v>
      </c>
      <c r="B2" s="15">
        <v>295</v>
      </c>
      <c r="C2" s="15"/>
      <c r="D2" s="15"/>
      <c r="E2" s="15"/>
      <c r="F2" s="15"/>
      <c r="G2" s="15"/>
    </row>
    <row r="3" spans="1:7" ht="15">
      <c r="A3" s="10">
        <v>33</v>
      </c>
      <c r="B3" s="10"/>
      <c r="C3" s="27">
        <f>(100/295)*120</f>
        <v>40.67796610169491</v>
      </c>
      <c r="D3" s="10">
        <v>3.8</v>
      </c>
      <c r="E3" s="28">
        <f>(100/295)*D3</f>
        <v>1.2881355932203389</v>
      </c>
      <c r="F3" s="29">
        <v>6</v>
      </c>
      <c r="G3" s="28">
        <f>(100/295)*F3</f>
        <v>2.0338983050847457</v>
      </c>
    </row>
    <row r="4" spans="1:7" ht="15">
      <c r="A4" s="10">
        <v>34</v>
      </c>
      <c r="B4" s="10"/>
      <c r="C4" s="27">
        <f>C3+(48/36)</f>
        <v>42.01129943502825</v>
      </c>
      <c r="D4" s="10">
        <v>6.8</v>
      </c>
      <c r="E4" s="27">
        <f aca="true" t="shared" si="0" ref="E4:E41">(100/295)*D4</f>
        <v>2.3050847457627115</v>
      </c>
      <c r="F4" s="10">
        <v>7.2</v>
      </c>
      <c r="G4" s="27">
        <f aca="true" t="shared" si="1" ref="G4:G41">(100/295)*F4</f>
        <v>2.440677966101695</v>
      </c>
    </row>
    <row r="5" spans="1:7" ht="15">
      <c r="A5" s="10">
        <v>35</v>
      </c>
      <c r="B5" s="10"/>
      <c r="C5" s="27">
        <f aca="true" t="shared" si="2" ref="C5:C38">C4+(48/36)</f>
        <v>43.344632768361585</v>
      </c>
      <c r="D5" s="10">
        <v>10.3</v>
      </c>
      <c r="E5" s="27">
        <f t="shared" si="0"/>
        <v>3.4915254237288136</v>
      </c>
      <c r="F5" s="10">
        <v>5.5</v>
      </c>
      <c r="G5" s="27">
        <f t="shared" si="1"/>
        <v>1.8644067796610169</v>
      </c>
    </row>
    <row r="6" spans="1:7" ht="15">
      <c r="A6" s="10">
        <v>36</v>
      </c>
      <c r="B6" s="10"/>
      <c r="C6" s="27">
        <f t="shared" si="2"/>
        <v>44.67796610169492</v>
      </c>
      <c r="D6" s="10">
        <v>10.2</v>
      </c>
      <c r="E6" s="27">
        <f t="shared" si="0"/>
        <v>3.4576271186440675</v>
      </c>
      <c r="F6" s="10">
        <v>6.9</v>
      </c>
      <c r="G6" s="27">
        <f t="shared" si="1"/>
        <v>2.3389830508474576</v>
      </c>
    </row>
    <row r="7" spans="1:7" ht="15">
      <c r="A7" s="10">
        <v>37</v>
      </c>
      <c r="B7" s="10"/>
      <c r="C7" s="27">
        <f t="shared" si="2"/>
        <v>46.011299435028256</v>
      </c>
      <c r="D7" s="10">
        <v>10.8</v>
      </c>
      <c r="E7" s="27">
        <f t="shared" si="0"/>
        <v>3.6610169491525424</v>
      </c>
      <c r="F7" s="10">
        <v>6.2</v>
      </c>
      <c r="G7" s="27">
        <f t="shared" si="1"/>
        <v>2.1016949152542375</v>
      </c>
    </row>
    <row r="8" spans="1:7" ht="15">
      <c r="A8" s="10">
        <v>38</v>
      </c>
      <c r="B8" s="10"/>
      <c r="C8" s="27">
        <f t="shared" si="2"/>
        <v>47.34463276836159</v>
      </c>
      <c r="D8" s="10">
        <v>7.9</v>
      </c>
      <c r="E8" s="27">
        <f t="shared" si="0"/>
        <v>2.6779661016949152</v>
      </c>
      <c r="F8" s="10">
        <v>7.1</v>
      </c>
      <c r="G8" s="27">
        <f t="shared" si="1"/>
        <v>2.406779661016949</v>
      </c>
    </row>
    <row r="9" spans="1:7" ht="15">
      <c r="A9" s="10">
        <v>39</v>
      </c>
      <c r="B9" s="10"/>
      <c r="C9" s="27">
        <f t="shared" si="2"/>
        <v>48.67796610169493</v>
      </c>
      <c r="D9" s="10">
        <v>8.8</v>
      </c>
      <c r="E9" s="27">
        <f t="shared" si="0"/>
        <v>2.983050847457627</v>
      </c>
      <c r="F9" s="10">
        <v>6.8</v>
      </c>
      <c r="G9" s="27">
        <f t="shared" si="1"/>
        <v>2.3050847457627115</v>
      </c>
    </row>
    <row r="10" spans="1:7" ht="15">
      <c r="A10" s="10">
        <v>40</v>
      </c>
      <c r="B10" s="10"/>
      <c r="C10" s="27">
        <f t="shared" si="2"/>
        <v>50.01129943502826</v>
      </c>
      <c r="D10" s="10">
        <v>6.2</v>
      </c>
      <c r="E10" s="27">
        <f t="shared" si="0"/>
        <v>2.1016949152542375</v>
      </c>
      <c r="F10" s="10">
        <v>5.9</v>
      </c>
      <c r="G10" s="27">
        <f t="shared" si="1"/>
        <v>2</v>
      </c>
    </row>
    <row r="11" spans="1:7" ht="15">
      <c r="A11" s="10">
        <v>41</v>
      </c>
      <c r="B11" s="10"/>
      <c r="C11" s="27">
        <f t="shared" si="2"/>
        <v>51.3446327683616</v>
      </c>
      <c r="D11" s="10">
        <v>5.6</v>
      </c>
      <c r="E11" s="27">
        <f t="shared" si="0"/>
        <v>1.8983050847457625</v>
      </c>
      <c r="F11" s="10">
        <v>5.5</v>
      </c>
      <c r="G11" s="27">
        <f t="shared" si="1"/>
        <v>1.8644067796610169</v>
      </c>
    </row>
    <row r="12" spans="1:7" ht="15">
      <c r="A12" s="10">
        <v>42</v>
      </c>
      <c r="B12" s="10"/>
      <c r="C12" s="27">
        <f t="shared" si="2"/>
        <v>52.677966101694935</v>
      </c>
      <c r="D12" s="10">
        <v>4.8</v>
      </c>
      <c r="E12" s="27">
        <f t="shared" si="0"/>
        <v>1.6271186440677965</v>
      </c>
      <c r="F12" s="10">
        <v>6.7</v>
      </c>
      <c r="G12" s="27">
        <f t="shared" si="1"/>
        <v>2.2711864406779663</v>
      </c>
    </row>
    <row r="13" spans="1:7" ht="15">
      <c r="A13" s="10">
        <v>43</v>
      </c>
      <c r="B13" s="10"/>
      <c r="C13" s="27">
        <f t="shared" si="2"/>
        <v>54.01129943502827</v>
      </c>
      <c r="D13" s="10">
        <v>5.5</v>
      </c>
      <c r="E13" s="27">
        <f t="shared" si="0"/>
        <v>1.8644067796610169</v>
      </c>
      <c r="F13" s="10">
        <v>5.7</v>
      </c>
      <c r="G13" s="27">
        <f t="shared" si="1"/>
        <v>1.9322033898305084</v>
      </c>
    </row>
    <row r="14" spans="1:7" ht="15">
      <c r="A14" s="10">
        <v>44</v>
      </c>
      <c r="B14" s="10"/>
      <c r="C14" s="27">
        <f t="shared" si="2"/>
        <v>55.344632768361606</v>
      </c>
      <c r="D14" s="10">
        <v>4.8</v>
      </c>
      <c r="E14" s="27">
        <f t="shared" si="0"/>
        <v>1.6271186440677965</v>
      </c>
      <c r="F14" s="10">
        <v>6.5</v>
      </c>
      <c r="G14" s="27">
        <f t="shared" si="1"/>
        <v>2.2033898305084745</v>
      </c>
    </row>
    <row r="15" spans="1:7" ht="15">
      <c r="A15" s="10">
        <v>45</v>
      </c>
      <c r="B15" s="10"/>
      <c r="C15" s="27">
        <f t="shared" si="2"/>
        <v>56.67796610169494</v>
      </c>
      <c r="D15" s="10">
        <v>4.8</v>
      </c>
      <c r="E15" s="27">
        <f t="shared" si="0"/>
        <v>1.6271186440677965</v>
      </c>
      <c r="F15" s="10">
        <v>7.6</v>
      </c>
      <c r="G15" s="27">
        <f t="shared" si="1"/>
        <v>2.5762711864406778</v>
      </c>
    </row>
    <row r="16" spans="1:7" ht="15">
      <c r="A16" s="10">
        <v>46</v>
      </c>
      <c r="B16" s="10"/>
      <c r="C16" s="27">
        <f t="shared" si="2"/>
        <v>58.01129943502828</v>
      </c>
      <c r="D16" s="10"/>
      <c r="E16" s="27">
        <f t="shared" si="0"/>
        <v>0</v>
      </c>
      <c r="F16" s="10"/>
      <c r="G16" s="27">
        <f t="shared" si="1"/>
        <v>0</v>
      </c>
    </row>
    <row r="17" spans="1:7" ht="15">
      <c r="A17" s="10">
        <v>47</v>
      </c>
      <c r="B17" s="10"/>
      <c r="C17" s="27">
        <f t="shared" si="2"/>
        <v>59.34463276836161</v>
      </c>
      <c r="D17" s="10">
        <v>4.8</v>
      </c>
      <c r="E17" s="27">
        <f t="shared" si="0"/>
        <v>1.6271186440677965</v>
      </c>
      <c r="F17" s="10"/>
      <c r="G17" s="27">
        <f t="shared" si="1"/>
        <v>0</v>
      </c>
    </row>
    <row r="18" spans="1:7" ht="15">
      <c r="A18" s="10">
        <v>48</v>
      </c>
      <c r="B18" s="10"/>
      <c r="C18" s="27">
        <f t="shared" si="2"/>
        <v>60.67796610169495</v>
      </c>
      <c r="D18" s="10">
        <v>4.1</v>
      </c>
      <c r="E18" s="27">
        <f t="shared" si="0"/>
        <v>1.3898305084745761</v>
      </c>
      <c r="F18" s="10"/>
      <c r="G18" s="27">
        <f t="shared" si="1"/>
        <v>0</v>
      </c>
    </row>
    <row r="19" spans="1:7" ht="15">
      <c r="A19" s="10">
        <v>49</v>
      </c>
      <c r="B19" s="10"/>
      <c r="C19" s="27">
        <f t="shared" si="2"/>
        <v>62.011299435028285</v>
      </c>
      <c r="D19" s="10">
        <v>4.8</v>
      </c>
      <c r="E19" s="27">
        <f t="shared" si="0"/>
        <v>1.6271186440677965</v>
      </c>
      <c r="F19" s="10"/>
      <c r="G19" s="27">
        <f t="shared" si="1"/>
        <v>0</v>
      </c>
    </row>
    <row r="20" spans="1:7" ht="15">
      <c r="A20" s="10">
        <v>50</v>
      </c>
      <c r="B20" s="10"/>
      <c r="C20" s="27">
        <f t="shared" si="2"/>
        <v>63.34463276836162</v>
      </c>
      <c r="D20" s="10">
        <v>6.2</v>
      </c>
      <c r="E20" s="27">
        <f t="shared" si="0"/>
        <v>2.1016949152542375</v>
      </c>
      <c r="F20" s="10"/>
      <c r="G20" s="27">
        <f t="shared" si="1"/>
        <v>0</v>
      </c>
    </row>
    <row r="21" spans="1:7" ht="15">
      <c r="A21" s="10">
        <v>51</v>
      </c>
      <c r="B21" s="10"/>
      <c r="C21" s="27">
        <f t="shared" si="2"/>
        <v>64.67796610169495</v>
      </c>
      <c r="D21" s="10"/>
      <c r="E21" s="27">
        <f t="shared" si="0"/>
        <v>0</v>
      </c>
      <c r="F21" s="10"/>
      <c r="G21" s="27">
        <f t="shared" si="1"/>
        <v>0</v>
      </c>
    </row>
    <row r="22" spans="1:7" ht="15">
      <c r="A22" s="10">
        <v>52</v>
      </c>
      <c r="B22" s="10"/>
      <c r="C22" s="27">
        <f t="shared" si="2"/>
        <v>66.01129943502828</v>
      </c>
      <c r="D22" s="10">
        <v>5.4</v>
      </c>
      <c r="E22" s="27">
        <f t="shared" si="0"/>
        <v>1.8305084745762712</v>
      </c>
      <c r="F22" s="10">
        <v>10.6</v>
      </c>
      <c r="G22" s="27">
        <f t="shared" si="1"/>
        <v>3.5932203389830506</v>
      </c>
    </row>
    <row r="23" spans="1:7" ht="15">
      <c r="A23" s="10">
        <v>53</v>
      </c>
      <c r="B23" s="10"/>
      <c r="C23" s="27">
        <f t="shared" si="2"/>
        <v>67.3446327683616</v>
      </c>
      <c r="D23" s="29">
        <v>5</v>
      </c>
      <c r="E23" s="28">
        <f t="shared" si="0"/>
        <v>1.694915254237288</v>
      </c>
      <c r="F23" s="29">
        <v>5</v>
      </c>
      <c r="G23" s="28">
        <f t="shared" si="1"/>
        <v>1.694915254237288</v>
      </c>
    </row>
    <row r="24" spans="1:7" ht="15">
      <c r="A24" s="10">
        <v>54</v>
      </c>
      <c r="B24" s="10" t="s">
        <v>157</v>
      </c>
      <c r="C24" s="27">
        <f t="shared" si="2"/>
        <v>68.67796610169493</v>
      </c>
      <c r="D24" s="10">
        <v>4.8</v>
      </c>
      <c r="E24" s="27">
        <f t="shared" si="0"/>
        <v>1.6271186440677965</v>
      </c>
      <c r="F24" s="10">
        <v>5.6</v>
      </c>
      <c r="G24" s="27">
        <f t="shared" si="1"/>
        <v>1.8983050847457625</v>
      </c>
    </row>
    <row r="25" spans="1:7" ht="15">
      <c r="A25" s="10">
        <v>55</v>
      </c>
      <c r="B25" s="10"/>
      <c r="C25" s="27">
        <f t="shared" si="2"/>
        <v>70.01129943502826</v>
      </c>
      <c r="D25" s="10">
        <v>6.3</v>
      </c>
      <c r="E25" s="27">
        <f t="shared" si="0"/>
        <v>2.1355932203389827</v>
      </c>
      <c r="F25" s="10">
        <v>4.7</v>
      </c>
      <c r="G25" s="27">
        <f t="shared" si="1"/>
        <v>1.5932203389830508</v>
      </c>
    </row>
    <row r="26" spans="1:7" ht="15">
      <c r="A26" s="10">
        <v>56</v>
      </c>
      <c r="B26" s="10"/>
      <c r="C26" s="27">
        <f t="shared" si="2"/>
        <v>71.34463276836159</v>
      </c>
      <c r="D26" s="10">
        <v>6</v>
      </c>
      <c r="E26" s="27">
        <f t="shared" si="0"/>
        <v>2.0338983050847457</v>
      </c>
      <c r="F26" s="10">
        <v>4.2</v>
      </c>
      <c r="G26" s="27">
        <f t="shared" si="1"/>
        <v>1.423728813559322</v>
      </c>
    </row>
    <row r="27" spans="1:7" ht="15">
      <c r="A27" s="10">
        <v>57</v>
      </c>
      <c r="B27" s="10"/>
      <c r="C27" s="27">
        <f t="shared" si="2"/>
        <v>72.67796610169492</v>
      </c>
      <c r="D27" s="10">
        <v>6</v>
      </c>
      <c r="E27" s="27">
        <f t="shared" si="0"/>
        <v>2.0338983050847457</v>
      </c>
      <c r="F27" s="10">
        <v>4.7</v>
      </c>
      <c r="G27" s="27">
        <f t="shared" si="1"/>
        <v>1.5932203389830508</v>
      </c>
    </row>
    <row r="28" spans="1:7" ht="15">
      <c r="A28" s="10">
        <v>58</v>
      </c>
      <c r="B28" s="10"/>
      <c r="C28" s="27">
        <f t="shared" si="2"/>
        <v>74.01129943502825</v>
      </c>
      <c r="D28" s="10">
        <v>5.3</v>
      </c>
      <c r="E28" s="27">
        <f t="shared" si="0"/>
        <v>1.7966101694915253</v>
      </c>
      <c r="F28" s="10">
        <v>4.8</v>
      </c>
      <c r="G28" s="27">
        <f t="shared" si="1"/>
        <v>1.6271186440677965</v>
      </c>
    </row>
    <row r="29" spans="1:7" ht="15">
      <c r="A29" s="10">
        <v>59</v>
      </c>
      <c r="B29" s="10"/>
      <c r="C29" s="27">
        <f t="shared" si="2"/>
        <v>75.34463276836158</v>
      </c>
      <c r="D29" s="10">
        <v>4.8</v>
      </c>
      <c r="E29" s="27">
        <f t="shared" si="0"/>
        <v>1.6271186440677965</v>
      </c>
      <c r="F29" s="10">
        <v>3.8</v>
      </c>
      <c r="G29" s="27">
        <f t="shared" si="1"/>
        <v>1.2881355932203389</v>
      </c>
    </row>
    <row r="30" spans="1:7" ht="15">
      <c r="A30" s="10">
        <v>60</v>
      </c>
      <c r="B30" s="10"/>
      <c r="C30" s="27">
        <f t="shared" si="2"/>
        <v>76.6779661016949</v>
      </c>
      <c r="D30" s="10">
        <v>8.8</v>
      </c>
      <c r="E30" s="27">
        <f t="shared" si="0"/>
        <v>2.983050847457627</v>
      </c>
      <c r="F30" s="10">
        <v>4.6</v>
      </c>
      <c r="G30" s="27">
        <f t="shared" si="1"/>
        <v>1.559322033898305</v>
      </c>
    </row>
    <row r="31" spans="1:7" ht="15">
      <c r="A31" s="10">
        <v>61</v>
      </c>
      <c r="B31" s="10"/>
      <c r="C31" s="27">
        <f t="shared" si="2"/>
        <v>78.01129943502823</v>
      </c>
      <c r="D31" s="10">
        <v>7.5</v>
      </c>
      <c r="E31" s="27">
        <f t="shared" si="0"/>
        <v>2.542372881355932</v>
      </c>
      <c r="F31" s="10">
        <v>5</v>
      </c>
      <c r="G31" s="27">
        <f t="shared" si="1"/>
        <v>1.694915254237288</v>
      </c>
    </row>
    <row r="32" spans="1:7" ht="15">
      <c r="A32" s="10">
        <v>62</v>
      </c>
      <c r="B32" s="10"/>
      <c r="C32" s="27">
        <f t="shared" si="2"/>
        <v>79.34463276836156</v>
      </c>
      <c r="D32" s="10">
        <v>9</v>
      </c>
      <c r="E32" s="27">
        <f t="shared" si="0"/>
        <v>3.0508474576271185</v>
      </c>
      <c r="F32" s="10">
        <v>4.4</v>
      </c>
      <c r="G32" s="27">
        <f t="shared" si="1"/>
        <v>1.4915254237288136</v>
      </c>
    </row>
    <row r="33" spans="1:7" ht="15">
      <c r="A33" s="10">
        <v>63</v>
      </c>
      <c r="B33" s="10"/>
      <c r="C33" s="27">
        <f t="shared" si="2"/>
        <v>80.67796610169489</v>
      </c>
      <c r="D33" s="10">
        <v>7.5</v>
      </c>
      <c r="E33" s="27">
        <f t="shared" si="0"/>
        <v>2.542372881355932</v>
      </c>
      <c r="F33" s="10">
        <v>5.3</v>
      </c>
      <c r="G33" s="27">
        <f t="shared" si="1"/>
        <v>1.7966101694915253</v>
      </c>
    </row>
    <row r="34" spans="1:7" ht="15">
      <c r="A34" s="10">
        <v>64</v>
      </c>
      <c r="B34" s="10"/>
      <c r="C34" s="27">
        <f t="shared" si="2"/>
        <v>82.01129943502822</v>
      </c>
      <c r="D34" s="10">
        <v>7.8</v>
      </c>
      <c r="E34" s="27">
        <f t="shared" si="0"/>
        <v>2.644067796610169</v>
      </c>
      <c r="F34" s="10">
        <v>5.8</v>
      </c>
      <c r="G34" s="27">
        <f t="shared" si="1"/>
        <v>1.966101694915254</v>
      </c>
    </row>
    <row r="35" spans="1:7" ht="15">
      <c r="A35" s="10">
        <v>65</v>
      </c>
      <c r="B35" s="10"/>
      <c r="C35" s="27">
        <f t="shared" si="2"/>
        <v>83.34463276836155</v>
      </c>
      <c r="D35" s="10">
        <v>4.8</v>
      </c>
      <c r="E35" s="27">
        <f t="shared" si="0"/>
        <v>1.6271186440677965</v>
      </c>
      <c r="F35" s="10">
        <v>6.1</v>
      </c>
      <c r="G35" s="27">
        <f t="shared" si="1"/>
        <v>2.0677966101694913</v>
      </c>
    </row>
    <row r="36" spans="1:7" ht="15">
      <c r="A36" s="10">
        <v>66</v>
      </c>
      <c r="B36" s="10"/>
      <c r="C36" s="27">
        <f t="shared" si="2"/>
        <v>84.67796610169488</v>
      </c>
      <c r="D36" s="10">
        <v>10.2</v>
      </c>
      <c r="E36" s="27">
        <f t="shared" si="0"/>
        <v>3.4576271186440675</v>
      </c>
      <c r="F36" s="10">
        <v>6.4</v>
      </c>
      <c r="G36" s="27">
        <f t="shared" si="1"/>
        <v>2.169491525423729</v>
      </c>
    </row>
    <row r="37" spans="1:7" ht="15">
      <c r="A37" s="10">
        <v>67</v>
      </c>
      <c r="B37" s="10"/>
      <c r="C37" s="27">
        <f t="shared" si="2"/>
        <v>86.0112994350282</v>
      </c>
      <c r="D37" s="10">
        <v>8.4</v>
      </c>
      <c r="E37" s="27">
        <f t="shared" si="0"/>
        <v>2.847457627118644</v>
      </c>
      <c r="F37" s="10">
        <v>5.4</v>
      </c>
      <c r="G37" s="27">
        <f t="shared" si="1"/>
        <v>1.8305084745762712</v>
      </c>
    </row>
    <row r="38" spans="1:7" ht="15">
      <c r="A38" s="10">
        <v>68</v>
      </c>
      <c r="B38" s="10"/>
      <c r="C38" s="27">
        <f t="shared" si="2"/>
        <v>87.34463276836154</v>
      </c>
      <c r="D38" s="10">
        <v>6</v>
      </c>
      <c r="E38" s="27">
        <f t="shared" si="0"/>
        <v>2.0338983050847457</v>
      </c>
      <c r="F38" s="10"/>
      <c r="G38" s="27">
        <f t="shared" si="1"/>
        <v>0</v>
      </c>
    </row>
    <row r="39" spans="1:7" ht="15">
      <c r="A39" s="10">
        <v>69</v>
      </c>
      <c r="B39" s="10">
        <v>260</v>
      </c>
      <c r="C39" s="27">
        <f>(100/295)*B39</f>
        <v>88.13559322033898</v>
      </c>
      <c r="D39" s="10">
        <v>8.8</v>
      </c>
      <c r="E39" s="27">
        <f t="shared" si="0"/>
        <v>2.983050847457627</v>
      </c>
      <c r="F39" s="10"/>
      <c r="G39" s="27">
        <f t="shared" si="1"/>
        <v>0</v>
      </c>
    </row>
    <row r="40" spans="1:7" ht="15">
      <c r="A40" s="10">
        <v>70</v>
      </c>
      <c r="B40" s="10"/>
      <c r="C40" s="27">
        <f>C39+(48/36)</f>
        <v>89.4689265536723</v>
      </c>
      <c r="D40" s="10">
        <v>3.8</v>
      </c>
      <c r="E40" s="27">
        <f t="shared" si="0"/>
        <v>1.2881355932203389</v>
      </c>
      <c r="F40" s="10">
        <v>4.8</v>
      </c>
      <c r="G40" s="27">
        <f t="shared" si="1"/>
        <v>1.6271186440677965</v>
      </c>
    </row>
    <row r="41" spans="1:7" ht="15">
      <c r="A41" s="10">
        <v>71</v>
      </c>
      <c r="B41" s="10"/>
      <c r="C41" s="27">
        <f>C40+(48/36)</f>
        <v>90.80225988700563</v>
      </c>
      <c r="D41" s="10">
        <v>3.8</v>
      </c>
      <c r="E41" s="27">
        <f t="shared" si="0"/>
        <v>1.2881355932203389</v>
      </c>
      <c r="F41" s="10">
        <v>6</v>
      </c>
      <c r="G41" s="27">
        <f t="shared" si="1"/>
        <v>2.0338983050847457</v>
      </c>
    </row>
    <row r="42" spans="1:7" ht="15">
      <c r="A42" s="1">
        <v>72</v>
      </c>
      <c r="B42" s="10"/>
      <c r="C42" s="10"/>
      <c r="D42" s="10"/>
      <c r="E42" s="10"/>
      <c r="F42" s="10"/>
      <c r="G42" s="10"/>
    </row>
    <row r="43" spans="1:7" ht="15">
      <c r="A43" s="1" t="s">
        <v>156</v>
      </c>
      <c r="B43" s="10"/>
      <c r="C43" s="10"/>
      <c r="D43" s="10"/>
      <c r="E43" s="10"/>
      <c r="F43" s="10"/>
      <c r="G43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K15" sqref="K15"/>
    </sheetView>
  </sheetViews>
  <sheetFormatPr defaultColWidth="11.00390625" defaultRowHeight="15.75"/>
  <cols>
    <col min="2" max="2" width="16.875" style="0" bestFit="1" customWidth="1"/>
    <col min="3" max="3" width="12.625" style="0" bestFit="1" customWidth="1"/>
    <col min="4" max="5" width="11.875" style="0" bestFit="1" customWidth="1"/>
    <col min="6" max="7" width="12.875" style="0" bestFit="1" customWidth="1"/>
  </cols>
  <sheetData>
    <row r="1" spans="1:7" ht="15.75" thickBot="1">
      <c r="A1" s="30" t="s">
        <v>154</v>
      </c>
      <c r="B1" s="30" t="s">
        <v>153</v>
      </c>
      <c r="C1" s="30" t="s">
        <v>148</v>
      </c>
      <c r="D1" s="30" t="s">
        <v>149</v>
      </c>
      <c r="E1" s="30" t="s">
        <v>150</v>
      </c>
      <c r="F1" s="30" t="s">
        <v>151</v>
      </c>
      <c r="G1" s="30" t="s">
        <v>152</v>
      </c>
    </row>
    <row r="2" spans="1:7" ht="15.75" thickTop="1">
      <c r="A2" s="15" t="s">
        <v>158</v>
      </c>
      <c r="B2" s="15">
        <v>340</v>
      </c>
      <c r="C2" s="15"/>
      <c r="D2" s="15"/>
      <c r="E2" s="15"/>
      <c r="F2" s="15"/>
      <c r="G2" s="15"/>
    </row>
    <row r="3" spans="1:9" ht="15">
      <c r="A3" s="10">
        <v>40</v>
      </c>
      <c r="B3" s="10"/>
      <c r="C3" s="10">
        <v>19.7</v>
      </c>
      <c r="D3" s="10">
        <v>5.5</v>
      </c>
      <c r="E3" s="27">
        <f>(100/340)*D3</f>
        <v>1.6176470588235294</v>
      </c>
      <c r="F3" s="10"/>
      <c r="G3" s="27">
        <f>(100/340)*F3</f>
        <v>0</v>
      </c>
      <c r="I3" t="s">
        <v>159</v>
      </c>
    </row>
    <row r="4" spans="1:9" ht="15">
      <c r="A4" s="10">
        <v>41</v>
      </c>
      <c r="B4" s="10"/>
      <c r="C4" s="10">
        <f>C3+1.3236</f>
        <v>21.0236</v>
      </c>
      <c r="D4" s="10">
        <v>6.8</v>
      </c>
      <c r="E4" s="27">
        <f aca="true" t="shared" si="0" ref="E4:E53">(100/340)*D4</f>
        <v>2</v>
      </c>
      <c r="F4" s="10"/>
      <c r="G4" s="27">
        <f aca="true" t="shared" si="1" ref="G4:G53">(100/340)*F4</f>
        <v>0</v>
      </c>
      <c r="I4" t="s">
        <v>3</v>
      </c>
    </row>
    <row r="5" spans="1:9" ht="15">
      <c r="A5" s="10">
        <v>42</v>
      </c>
      <c r="B5" s="10"/>
      <c r="C5" s="10">
        <f aca="true" t="shared" si="2" ref="C5:C48">C4+1.3236</f>
        <v>22.347199999999997</v>
      </c>
      <c r="D5" s="10">
        <v>6.7</v>
      </c>
      <c r="E5" s="27">
        <f t="shared" si="0"/>
        <v>1.9705882352941178</v>
      </c>
      <c r="F5" s="10"/>
      <c r="G5" s="27">
        <f t="shared" si="1"/>
        <v>0</v>
      </c>
      <c r="I5" t="s">
        <v>160</v>
      </c>
    </row>
    <row r="6" spans="1:7" ht="15">
      <c r="A6" s="10">
        <v>43</v>
      </c>
      <c r="B6" s="10"/>
      <c r="C6" s="10">
        <f t="shared" si="2"/>
        <v>23.670799999999996</v>
      </c>
      <c r="D6" s="10">
        <v>6.7</v>
      </c>
      <c r="E6" s="27">
        <f t="shared" si="0"/>
        <v>1.9705882352941178</v>
      </c>
      <c r="F6" s="10"/>
      <c r="G6" s="27">
        <f t="shared" si="1"/>
        <v>0</v>
      </c>
    </row>
    <row r="7" spans="1:7" ht="15">
      <c r="A7" s="10">
        <v>44</v>
      </c>
      <c r="B7" s="10"/>
      <c r="C7" s="10">
        <f t="shared" si="2"/>
        <v>24.994399999999995</v>
      </c>
      <c r="D7" s="10"/>
      <c r="E7" s="27">
        <f t="shared" si="0"/>
        <v>0</v>
      </c>
      <c r="F7" s="10">
        <v>4</v>
      </c>
      <c r="G7" s="27">
        <f t="shared" si="1"/>
        <v>1.1764705882352942</v>
      </c>
    </row>
    <row r="8" spans="1:7" ht="15">
      <c r="A8" s="10">
        <v>45</v>
      </c>
      <c r="B8" s="10"/>
      <c r="C8" s="10">
        <f t="shared" si="2"/>
        <v>26.317999999999994</v>
      </c>
      <c r="D8" s="10">
        <v>7.8</v>
      </c>
      <c r="E8" s="27">
        <f t="shared" si="0"/>
        <v>2.2941176470588234</v>
      </c>
      <c r="F8" s="10">
        <v>6.8</v>
      </c>
      <c r="G8" s="27">
        <f t="shared" si="1"/>
        <v>2</v>
      </c>
    </row>
    <row r="9" spans="1:7" ht="15">
      <c r="A9" s="10">
        <v>46</v>
      </c>
      <c r="B9" s="10"/>
      <c r="C9" s="10">
        <f t="shared" si="2"/>
        <v>27.641599999999993</v>
      </c>
      <c r="D9" s="10">
        <v>7.7</v>
      </c>
      <c r="E9" s="27">
        <f t="shared" si="0"/>
        <v>2.264705882352941</v>
      </c>
      <c r="F9" s="10">
        <v>6.5</v>
      </c>
      <c r="G9" s="27">
        <f t="shared" si="1"/>
        <v>1.911764705882353</v>
      </c>
    </row>
    <row r="10" spans="1:7" ht="15">
      <c r="A10" s="10">
        <v>47</v>
      </c>
      <c r="B10" s="10"/>
      <c r="C10" s="10">
        <f t="shared" si="2"/>
        <v>28.965199999999992</v>
      </c>
      <c r="D10" s="10">
        <v>6.2</v>
      </c>
      <c r="E10" s="27">
        <f t="shared" si="0"/>
        <v>1.823529411764706</v>
      </c>
      <c r="F10" s="10">
        <v>7.2</v>
      </c>
      <c r="G10" s="27">
        <f t="shared" si="1"/>
        <v>2.1176470588235294</v>
      </c>
    </row>
    <row r="11" spans="1:7" ht="15">
      <c r="A11" s="10">
        <v>48</v>
      </c>
      <c r="B11" s="10"/>
      <c r="C11" s="10">
        <f t="shared" si="2"/>
        <v>30.28879999999999</v>
      </c>
      <c r="D11" s="10">
        <v>5.2</v>
      </c>
      <c r="E11" s="27">
        <f t="shared" si="0"/>
        <v>1.5294117647058825</v>
      </c>
      <c r="F11" s="10">
        <v>7.2</v>
      </c>
      <c r="G11" s="27">
        <f t="shared" si="1"/>
        <v>2.1176470588235294</v>
      </c>
    </row>
    <row r="12" spans="1:7" ht="15">
      <c r="A12" s="10">
        <v>49</v>
      </c>
      <c r="B12" s="10"/>
      <c r="C12" s="10">
        <f t="shared" si="2"/>
        <v>31.61239999999999</v>
      </c>
      <c r="D12" s="10">
        <v>5.7</v>
      </c>
      <c r="E12" s="27">
        <f t="shared" si="0"/>
        <v>1.6764705882352942</v>
      </c>
      <c r="F12" s="10">
        <v>8</v>
      </c>
      <c r="G12" s="27">
        <f t="shared" si="1"/>
        <v>2.3529411764705883</v>
      </c>
    </row>
    <row r="13" spans="1:7" ht="15">
      <c r="A13" s="10">
        <v>50</v>
      </c>
      <c r="B13" s="10"/>
      <c r="C13" s="10">
        <f t="shared" si="2"/>
        <v>32.93599999999999</v>
      </c>
      <c r="D13" s="10">
        <v>6.1</v>
      </c>
      <c r="E13" s="27">
        <f t="shared" si="0"/>
        <v>1.7941176470588236</v>
      </c>
      <c r="F13" s="10">
        <v>6.7</v>
      </c>
      <c r="G13" s="27">
        <f t="shared" si="1"/>
        <v>1.9705882352941178</v>
      </c>
    </row>
    <row r="14" spans="1:7" ht="15">
      <c r="A14" s="10">
        <v>51</v>
      </c>
      <c r="B14" s="10"/>
      <c r="C14" s="10">
        <f t="shared" si="2"/>
        <v>34.25959999999999</v>
      </c>
      <c r="D14" s="10">
        <v>6.7</v>
      </c>
      <c r="E14" s="27">
        <f t="shared" si="0"/>
        <v>1.9705882352941178</v>
      </c>
      <c r="F14" s="10">
        <v>5.3</v>
      </c>
      <c r="G14" s="27">
        <f t="shared" si="1"/>
        <v>1.5588235294117647</v>
      </c>
    </row>
    <row r="15" spans="1:7" ht="15">
      <c r="A15" s="10">
        <v>52</v>
      </c>
      <c r="B15" s="10"/>
      <c r="C15" s="10">
        <f t="shared" si="2"/>
        <v>35.58319999999999</v>
      </c>
      <c r="D15" s="10">
        <v>6.6</v>
      </c>
      <c r="E15" s="27">
        <f t="shared" si="0"/>
        <v>1.9411764705882353</v>
      </c>
      <c r="F15" s="10">
        <v>5.8</v>
      </c>
      <c r="G15" s="27">
        <f t="shared" si="1"/>
        <v>1.7058823529411764</v>
      </c>
    </row>
    <row r="16" spans="1:7" ht="15">
      <c r="A16" s="10">
        <v>53</v>
      </c>
      <c r="B16" s="10"/>
      <c r="C16" s="10">
        <f t="shared" si="2"/>
        <v>36.90679999999999</v>
      </c>
      <c r="D16" s="29">
        <v>5.6</v>
      </c>
      <c r="E16" s="28">
        <f t="shared" si="0"/>
        <v>1.6470588235294117</v>
      </c>
      <c r="F16" s="29">
        <v>6.4</v>
      </c>
      <c r="G16" s="28">
        <f t="shared" si="1"/>
        <v>1.8823529411764708</v>
      </c>
    </row>
    <row r="17" spans="1:7" ht="15">
      <c r="A17" s="10">
        <v>54</v>
      </c>
      <c r="B17" s="10"/>
      <c r="C17" s="10">
        <f t="shared" si="2"/>
        <v>38.23039999999999</v>
      </c>
      <c r="D17" s="10">
        <v>7.5</v>
      </c>
      <c r="E17" s="27">
        <f t="shared" si="0"/>
        <v>2.2058823529411766</v>
      </c>
      <c r="F17" s="10">
        <v>7.1</v>
      </c>
      <c r="G17" s="27">
        <f t="shared" si="1"/>
        <v>2.088235294117647</v>
      </c>
    </row>
    <row r="18" spans="1:7" ht="15">
      <c r="A18" s="10">
        <v>55</v>
      </c>
      <c r="B18" s="10"/>
      <c r="C18" s="10">
        <f t="shared" si="2"/>
        <v>39.55399999999999</v>
      </c>
      <c r="D18" s="10">
        <v>8.8</v>
      </c>
      <c r="E18" s="27">
        <f t="shared" si="0"/>
        <v>2.588235294117647</v>
      </c>
      <c r="F18" s="10">
        <v>6.1</v>
      </c>
      <c r="G18" s="27">
        <f t="shared" si="1"/>
        <v>1.7941176470588236</v>
      </c>
    </row>
    <row r="19" spans="1:7" ht="15">
      <c r="A19" s="10">
        <v>56</v>
      </c>
      <c r="B19" s="10"/>
      <c r="C19" s="10">
        <f t="shared" si="2"/>
        <v>40.87759999999999</v>
      </c>
      <c r="D19" s="10">
        <v>8.9</v>
      </c>
      <c r="E19" s="27">
        <f t="shared" si="0"/>
        <v>2.6176470588235294</v>
      </c>
      <c r="F19" s="10">
        <v>6.5</v>
      </c>
      <c r="G19" s="27">
        <f t="shared" si="1"/>
        <v>1.911764705882353</v>
      </c>
    </row>
    <row r="20" spans="1:7" ht="15">
      <c r="A20" s="10">
        <v>57</v>
      </c>
      <c r="B20" s="10"/>
      <c r="C20" s="10">
        <f t="shared" si="2"/>
        <v>42.201199999999986</v>
      </c>
      <c r="D20" s="10">
        <v>4.9</v>
      </c>
      <c r="E20" s="27">
        <f t="shared" si="0"/>
        <v>1.4411764705882355</v>
      </c>
      <c r="F20" s="10">
        <v>4.4</v>
      </c>
      <c r="G20" s="27">
        <f t="shared" si="1"/>
        <v>1.2941176470588236</v>
      </c>
    </row>
    <row r="21" spans="1:7" ht="15">
      <c r="A21" s="10">
        <v>58</v>
      </c>
      <c r="B21" s="10"/>
      <c r="C21" s="10">
        <f t="shared" si="2"/>
        <v>43.524799999999985</v>
      </c>
      <c r="D21" s="10">
        <v>8.2</v>
      </c>
      <c r="E21" s="27">
        <f t="shared" si="0"/>
        <v>2.411764705882353</v>
      </c>
      <c r="F21" s="10">
        <v>5.3</v>
      </c>
      <c r="G21" s="27">
        <f t="shared" si="1"/>
        <v>1.5588235294117647</v>
      </c>
    </row>
    <row r="22" spans="1:7" ht="15">
      <c r="A22" s="10">
        <v>59</v>
      </c>
      <c r="B22" s="10"/>
      <c r="C22" s="10">
        <f t="shared" si="2"/>
        <v>44.848399999999984</v>
      </c>
      <c r="D22" s="10">
        <v>4.7</v>
      </c>
      <c r="E22" s="27">
        <f t="shared" si="0"/>
        <v>1.3823529411764708</v>
      </c>
      <c r="F22" s="10">
        <v>4.9</v>
      </c>
      <c r="G22" s="27">
        <f t="shared" si="1"/>
        <v>1.4411764705882355</v>
      </c>
    </row>
    <row r="23" spans="1:7" ht="15">
      <c r="A23" s="10">
        <v>60</v>
      </c>
      <c r="B23" s="10"/>
      <c r="C23" s="10">
        <f t="shared" si="2"/>
        <v>46.17199999999998</v>
      </c>
      <c r="D23" s="10">
        <v>6.2</v>
      </c>
      <c r="E23" s="27">
        <f t="shared" si="0"/>
        <v>1.823529411764706</v>
      </c>
      <c r="F23" s="10">
        <v>6.3</v>
      </c>
      <c r="G23" s="27">
        <f t="shared" si="1"/>
        <v>1.8529411764705883</v>
      </c>
    </row>
    <row r="24" spans="1:7" ht="15">
      <c r="A24" s="10">
        <v>61</v>
      </c>
      <c r="B24" s="10"/>
      <c r="C24" s="10">
        <f t="shared" si="2"/>
        <v>47.49559999999998</v>
      </c>
      <c r="D24" s="10">
        <v>6.8</v>
      </c>
      <c r="E24" s="27">
        <f t="shared" si="0"/>
        <v>2</v>
      </c>
      <c r="F24" s="10">
        <v>4.7</v>
      </c>
      <c r="G24" s="27">
        <f t="shared" si="1"/>
        <v>1.3823529411764708</v>
      </c>
    </row>
    <row r="25" spans="1:7" ht="15">
      <c r="A25" s="10">
        <v>62</v>
      </c>
      <c r="B25" s="10"/>
      <c r="C25" s="10">
        <f t="shared" si="2"/>
        <v>48.81919999999998</v>
      </c>
      <c r="D25" s="10">
        <v>7.8</v>
      </c>
      <c r="E25" s="27">
        <f t="shared" si="0"/>
        <v>2.2941176470588234</v>
      </c>
      <c r="F25" s="10">
        <v>6.6</v>
      </c>
      <c r="G25" s="27">
        <f t="shared" si="1"/>
        <v>1.9411764705882353</v>
      </c>
    </row>
    <row r="26" spans="1:7" ht="15">
      <c r="A26" s="10">
        <v>63</v>
      </c>
      <c r="B26" s="10"/>
      <c r="C26" s="10">
        <f t="shared" si="2"/>
        <v>50.14279999999998</v>
      </c>
      <c r="D26" s="10">
        <v>8.3</v>
      </c>
      <c r="E26" s="27">
        <f t="shared" si="0"/>
        <v>2.4411764705882355</v>
      </c>
      <c r="F26" s="10">
        <v>7.3</v>
      </c>
      <c r="G26" s="27">
        <f t="shared" si="1"/>
        <v>2.1470588235294117</v>
      </c>
    </row>
    <row r="27" spans="1:7" ht="15">
      <c r="A27" s="10">
        <v>64</v>
      </c>
      <c r="B27" s="10"/>
      <c r="C27" s="10">
        <f t="shared" si="2"/>
        <v>51.46639999999998</v>
      </c>
      <c r="D27" s="10">
        <v>10.5</v>
      </c>
      <c r="E27" s="27">
        <f t="shared" si="0"/>
        <v>3.088235294117647</v>
      </c>
      <c r="F27" s="10">
        <v>7</v>
      </c>
      <c r="G27" s="27">
        <f t="shared" si="1"/>
        <v>2.058823529411765</v>
      </c>
    </row>
    <row r="28" spans="1:7" ht="15">
      <c r="A28" s="10">
        <v>65</v>
      </c>
      <c r="B28" s="10"/>
      <c r="C28" s="10">
        <f t="shared" si="2"/>
        <v>52.78999999999998</v>
      </c>
      <c r="D28" s="10">
        <v>8</v>
      </c>
      <c r="E28" s="27">
        <f t="shared" si="0"/>
        <v>2.3529411764705883</v>
      </c>
      <c r="F28" s="10"/>
      <c r="G28" s="27">
        <f t="shared" si="1"/>
        <v>0</v>
      </c>
    </row>
    <row r="29" spans="1:7" ht="15">
      <c r="A29" s="10">
        <v>66</v>
      </c>
      <c r="B29" s="10"/>
      <c r="C29" s="10">
        <f t="shared" si="2"/>
        <v>54.11359999999998</v>
      </c>
      <c r="D29" s="10">
        <v>6.9</v>
      </c>
      <c r="E29" s="27">
        <f t="shared" si="0"/>
        <v>2.0294117647058827</v>
      </c>
      <c r="F29" s="10"/>
      <c r="G29" s="27">
        <f t="shared" si="1"/>
        <v>0</v>
      </c>
    </row>
    <row r="30" spans="1:7" ht="15">
      <c r="A30" s="10">
        <v>67</v>
      </c>
      <c r="B30" s="10"/>
      <c r="C30" s="10">
        <f t="shared" si="2"/>
        <v>55.437199999999976</v>
      </c>
      <c r="D30" s="10"/>
      <c r="E30" s="27">
        <f>(100/340)*D30</f>
        <v>0</v>
      </c>
      <c r="F30" s="10"/>
      <c r="G30" s="27">
        <f t="shared" si="1"/>
        <v>0</v>
      </c>
    </row>
    <row r="31" spans="1:7" ht="15">
      <c r="A31" s="10">
        <v>68</v>
      </c>
      <c r="B31" s="10"/>
      <c r="C31" s="10">
        <f t="shared" si="2"/>
        <v>56.760799999999975</v>
      </c>
      <c r="D31" s="10"/>
      <c r="E31" s="27">
        <f t="shared" si="0"/>
        <v>0</v>
      </c>
      <c r="F31" s="10"/>
      <c r="G31" s="27">
        <f t="shared" si="1"/>
        <v>0</v>
      </c>
    </row>
    <row r="32" spans="1:7" ht="15">
      <c r="A32" s="10">
        <v>69</v>
      </c>
      <c r="B32" s="10"/>
      <c r="C32" s="10">
        <f t="shared" si="2"/>
        <v>58.084399999999974</v>
      </c>
      <c r="D32" s="10"/>
      <c r="E32" s="27">
        <f t="shared" si="0"/>
        <v>0</v>
      </c>
      <c r="F32" s="10"/>
      <c r="G32" s="27">
        <f t="shared" si="1"/>
        <v>0</v>
      </c>
    </row>
    <row r="33" spans="1:7" ht="15">
      <c r="A33" s="10">
        <v>70</v>
      </c>
      <c r="B33" s="10"/>
      <c r="C33" s="10">
        <f t="shared" si="2"/>
        <v>59.40799999999997</v>
      </c>
      <c r="D33" s="10"/>
      <c r="E33" s="27">
        <f t="shared" si="0"/>
        <v>0</v>
      </c>
      <c r="F33" s="10"/>
      <c r="G33" s="27">
        <f t="shared" si="1"/>
        <v>0</v>
      </c>
    </row>
    <row r="34" spans="1:7" ht="15">
      <c r="A34" s="10">
        <v>71</v>
      </c>
      <c r="B34" s="10"/>
      <c r="C34" s="10">
        <f t="shared" si="2"/>
        <v>60.73159999999997</v>
      </c>
      <c r="D34" s="10"/>
      <c r="E34" s="27">
        <f t="shared" si="0"/>
        <v>0</v>
      </c>
      <c r="F34" s="10"/>
      <c r="G34" s="27">
        <f t="shared" si="1"/>
        <v>0</v>
      </c>
    </row>
    <row r="35" spans="1:7" ht="15">
      <c r="A35" s="10">
        <v>72</v>
      </c>
      <c r="B35" s="10"/>
      <c r="C35" s="10">
        <f t="shared" si="2"/>
        <v>62.05519999999997</v>
      </c>
      <c r="D35" s="29">
        <v>7</v>
      </c>
      <c r="E35" s="28">
        <f t="shared" si="0"/>
        <v>2.058823529411765</v>
      </c>
      <c r="F35" s="29">
        <v>6.7</v>
      </c>
      <c r="G35" s="28">
        <f t="shared" si="1"/>
        <v>1.9705882352941178</v>
      </c>
    </row>
    <row r="36" spans="1:7" ht="15">
      <c r="A36" s="10">
        <v>73</v>
      </c>
      <c r="B36" s="10"/>
      <c r="C36" s="10">
        <f t="shared" si="2"/>
        <v>63.37879999999997</v>
      </c>
      <c r="D36" s="10">
        <v>6.7</v>
      </c>
      <c r="E36" s="27">
        <f t="shared" si="0"/>
        <v>1.9705882352941178</v>
      </c>
      <c r="F36" s="10"/>
      <c r="G36" s="27">
        <f t="shared" si="1"/>
        <v>0</v>
      </c>
    </row>
    <row r="37" spans="1:7" ht="15">
      <c r="A37" s="10">
        <v>74</v>
      </c>
      <c r="B37" s="10"/>
      <c r="C37" s="10">
        <f t="shared" si="2"/>
        <v>64.70239999999997</v>
      </c>
      <c r="D37" s="10">
        <v>5.8</v>
      </c>
      <c r="E37" s="27">
        <f t="shared" si="0"/>
        <v>1.7058823529411764</v>
      </c>
      <c r="F37" s="10">
        <v>6.5</v>
      </c>
      <c r="G37" s="27">
        <f t="shared" si="1"/>
        <v>1.911764705882353</v>
      </c>
    </row>
    <row r="38" spans="1:7" ht="15">
      <c r="A38" s="10">
        <v>75</v>
      </c>
      <c r="B38" s="10"/>
      <c r="C38" s="10">
        <f t="shared" si="2"/>
        <v>66.02599999999997</v>
      </c>
      <c r="D38" s="10">
        <v>6.2</v>
      </c>
      <c r="E38" s="27">
        <f t="shared" si="0"/>
        <v>1.823529411764706</v>
      </c>
      <c r="F38" s="10">
        <v>8.8</v>
      </c>
      <c r="G38" s="27">
        <f t="shared" si="1"/>
        <v>2.588235294117647</v>
      </c>
    </row>
    <row r="39" spans="1:7" ht="15">
      <c r="A39" s="10">
        <v>76</v>
      </c>
      <c r="B39" s="10"/>
      <c r="C39" s="10">
        <f t="shared" si="2"/>
        <v>67.34959999999997</v>
      </c>
      <c r="D39" s="10">
        <v>7</v>
      </c>
      <c r="E39" s="27">
        <f t="shared" si="0"/>
        <v>2.058823529411765</v>
      </c>
      <c r="F39" s="10">
        <v>9.8</v>
      </c>
      <c r="G39" s="27">
        <f t="shared" si="1"/>
        <v>2.882352941176471</v>
      </c>
    </row>
    <row r="40" spans="1:7" ht="15">
      <c r="A40" s="10">
        <v>77</v>
      </c>
      <c r="B40" s="10"/>
      <c r="C40" s="10">
        <f t="shared" si="2"/>
        <v>68.67319999999997</v>
      </c>
      <c r="D40" s="10">
        <v>7.8</v>
      </c>
      <c r="E40" s="27">
        <f t="shared" si="0"/>
        <v>2.2941176470588234</v>
      </c>
      <c r="F40" s="10">
        <v>11.8</v>
      </c>
      <c r="G40" s="27">
        <f t="shared" si="1"/>
        <v>3.4705882352941178</v>
      </c>
    </row>
    <row r="41" spans="1:7" ht="15">
      <c r="A41" s="10">
        <v>78</v>
      </c>
      <c r="B41" s="10"/>
      <c r="C41" s="10">
        <f t="shared" si="2"/>
        <v>69.99679999999996</v>
      </c>
      <c r="D41" s="10">
        <v>9.5</v>
      </c>
      <c r="E41" s="27">
        <f t="shared" si="0"/>
        <v>2.794117647058824</v>
      </c>
      <c r="F41" s="10">
        <v>7.9</v>
      </c>
      <c r="G41" s="27">
        <f t="shared" si="1"/>
        <v>2.323529411764706</v>
      </c>
    </row>
    <row r="42" spans="1:7" ht="15">
      <c r="A42" s="10">
        <v>79</v>
      </c>
      <c r="B42" s="10"/>
      <c r="C42" s="10">
        <f t="shared" si="2"/>
        <v>71.32039999999996</v>
      </c>
      <c r="D42" s="10">
        <v>7.6</v>
      </c>
      <c r="E42" s="27">
        <f t="shared" si="0"/>
        <v>2.235294117647059</v>
      </c>
      <c r="F42" s="10">
        <v>12.4</v>
      </c>
      <c r="G42" s="27">
        <f t="shared" si="1"/>
        <v>3.647058823529412</v>
      </c>
    </row>
    <row r="43" spans="1:7" ht="15">
      <c r="A43" s="10">
        <v>80</v>
      </c>
      <c r="B43" s="10"/>
      <c r="C43" s="10">
        <f t="shared" si="2"/>
        <v>72.64399999999996</v>
      </c>
      <c r="D43" s="10">
        <v>8</v>
      </c>
      <c r="E43" s="27">
        <f t="shared" si="0"/>
        <v>2.3529411764705883</v>
      </c>
      <c r="F43" s="10">
        <v>10.5</v>
      </c>
      <c r="G43" s="27">
        <f t="shared" si="1"/>
        <v>3.088235294117647</v>
      </c>
    </row>
    <row r="44" spans="1:7" ht="15">
      <c r="A44" s="10">
        <v>81</v>
      </c>
      <c r="B44" s="10"/>
      <c r="C44" s="10">
        <f t="shared" si="2"/>
        <v>73.96759999999996</v>
      </c>
      <c r="D44" s="10">
        <v>10</v>
      </c>
      <c r="E44" s="27">
        <f t="shared" si="0"/>
        <v>2.9411764705882355</v>
      </c>
      <c r="F44" s="10">
        <v>7</v>
      </c>
      <c r="G44" s="27">
        <f t="shared" si="1"/>
        <v>2.058823529411765</v>
      </c>
    </row>
    <row r="45" spans="1:7" ht="15">
      <c r="A45" s="10">
        <v>82</v>
      </c>
      <c r="B45" s="10"/>
      <c r="C45" s="10">
        <f t="shared" si="2"/>
        <v>75.29119999999996</v>
      </c>
      <c r="D45" s="10">
        <v>7.9</v>
      </c>
      <c r="E45" s="27">
        <f t="shared" si="0"/>
        <v>2.323529411764706</v>
      </c>
      <c r="F45" s="10">
        <v>10.7</v>
      </c>
      <c r="G45" s="27">
        <f t="shared" si="1"/>
        <v>3.1470588235294117</v>
      </c>
    </row>
    <row r="46" spans="1:7" ht="15">
      <c r="A46" s="10">
        <v>83</v>
      </c>
      <c r="B46" s="10"/>
      <c r="C46" s="10">
        <f t="shared" si="2"/>
        <v>76.61479999999996</v>
      </c>
      <c r="D46" s="10">
        <v>7.2</v>
      </c>
      <c r="E46" s="27">
        <f t="shared" si="0"/>
        <v>2.1176470588235294</v>
      </c>
      <c r="F46" s="10">
        <v>11.2</v>
      </c>
      <c r="G46" s="27">
        <f t="shared" si="1"/>
        <v>3.2941176470588234</v>
      </c>
    </row>
    <row r="47" spans="1:7" ht="15">
      <c r="A47" s="10">
        <v>84</v>
      </c>
      <c r="B47" s="10"/>
      <c r="C47" s="10">
        <f t="shared" si="2"/>
        <v>77.93839999999996</v>
      </c>
      <c r="D47" s="10">
        <v>5.4</v>
      </c>
      <c r="E47" s="27">
        <f t="shared" si="0"/>
        <v>1.5882352941176472</v>
      </c>
      <c r="F47" s="10">
        <v>6.6</v>
      </c>
      <c r="G47" s="27">
        <f t="shared" si="1"/>
        <v>1.9411764705882353</v>
      </c>
    </row>
    <row r="48" spans="1:7" ht="15">
      <c r="A48" s="10">
        <v>85</v>
      </c>
      <c r="B48" s="10"/>
      <c r="C48" s="10">
        <f t="shared" si="2"/>
        <v>79.26199999999996</v>
      </c>
      <c r="D48" s="10">
        <v>6.8</v>
      </c>
      <c r="E48" s="27">
        <f t="shared" si="0"/>
        <v>2</v>
      </c>
      <c r="F48" s="10">
        <v>7.2</v>
      </c>
      <c r="G48" s="27">
        <f t="shared" si="1"/>
        <v>2.1176470588235294</v>
      </c>
    </row>
    <row r="49" spans="1:7" ht="15">
      <c r="A49" s="10">
        <v>86</v>
      </c>
      <c r="B49" s="10"/>
      <c r="C49" s="10">
        <f>C48+1.3236</f>
        <v>80.58559999999996</v>
      </c>
      <c r="D49" s="10">
        <v>9.1</v>
      </c>
      <c r="E49" s="27">
        <f t="shared" si="0"/>
        <v>2.676470588235294</v>
      </c>
      <c r="F49" s="10">
        <v>8</v>
      </c>
      <c r="G49" s="27">
        <f t="shared" si="1"/>
        <v>2.3529411764705883</v>
      </c>
    </row>
    <row r="50" spans="1:7" ht="15">
      <c r="A50" s="10">
        <v>87</v>
      </c>
      <c r="B50" s="10"/>
      <c r="C50" s="10">
        <f>C49+1.3236</f>
        <v>81.90919999999996</v>
      </c>
      <c r="D50" s="10">
        <v>5.9</v>
      </c>
      <c r="E50" s="27">
        <f t="shared" si="0"/>
        <v>1.7352941176470589</v>
      </c>
      <c r="F50" s="10">
        <v>8.8</v>
      </c>
      <c r="G50" s="27">
        <f t="shared" si="1"/>
        <v>2.588235294117647</v>
      </c>
    </row>
    <row r="51" spans="1:7" ht="15">
      <c r="A51" s="10">
        <v>88</v>
      </c>
      <c r="B51" s="10"/>
      <c r="C51" s="10">
        <f>C50+1.3236</f>
        <v>83.23279999999995</v>
      </c>
      <c r="D51" s="10">
        <v>5.8</v>
      </c>
      <c r="E51" s="27">
        <f t="shared" si="0"/>
        <v>1.7058823529411764</v>
      </c>
      <c r="F51" s="10">
        <v>5.8</v>
      </c>
      <c r="G51" s="27">
        <f t="shared" si="1"/>
        <v>1.7058823529411764</v>
      </c>
    </row>
    <row r="52" spans="1:7" ht="15">
      <c r="A52" s="10">
        <v>89</v>
      </c>
      <c r="B52" s="10"/>
      <c r="C52" s="10">
        <f>C51+1.3236</f>
        <v>84.55639999999995</v>
      </c>
      <c r="D52" s="10">
        <v>7.8</v>
      </c>
      <c r="E52" s="27">
        <f t="shared" si="0"/>
        <v>2.2941176470588234</v>
      </c>
      <c r="F52" s="10">
        <v>8.2</v>
      </c>
      <c r="G52" s="27">
        <f t="shared" si="1"/>
        <v>2.411764705882353</v>
      </c>
    </row>
    <row r="53" spans="1:7" ht="15">
      <c r="A53" s="10">
        <v>90</v>
      </c>
      <c r="B53" s="10"/>
      <c r="C53" s="10">
        <f>C52+1.3236</f>
        <v>85.87999999999995</v>
      </c>
      <c r="D53" s="10">
        <v>7.5</v>
      </c>
      <c r="E53" s="27">
        <f t="shared" si="0"/>
        <v>2.2058823529411766</v>
      </c>
      <c r="F53" s="10">
        <v>8.7</v>
      </c>
      <c r="G53" s="27">
        <f t="shared" si="1"/>
        <v>2.5588235294117645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workbookViewId="0" topLeftCell="A1">
      <selection activeCell="A15" sqref="A15:B15"/>
    </sheetView>
  </sheetViews>
  <sheetFormatPr defaultColWidth="11.00390625" defaultRowHeight="15.75"/>
  <cols>
    <col min="1" max="1" width="24.125" style="0" bestFit="1" customWidth="1"/>
    <col min="2" max="2" width="15.875" style="0" bestFit="1" customWidth="1"/>
  </cols>
  <sheetData>
    <row r="1" spans="1:4" ht="15.75" thickBot="1">
      <c r="A1" s="26" t="s">
        <v>136</v>
      </c>
      <c r="B1" s="26" t="s">
        <v>137</v>
      </c>
      <c r="C1" s="26" t="s">
        <v>138</v>
      </c>
      <c r="D1" s="26" t="s">
        <v>139</v>
      </c>
    </row>
    <row r="2" spans="1:4" ht="15.75" thickTop="1">
      <c r="A2" s="14" t="s">
        <v>140</v>
      </c>
      <c r="B2" s="14">
        <v>0.716</v>
      </c>
      <c r="C2" s="14">
        <v>-0.384</v>
      </c>
      <c r="D2" s="14">
        <v>0.049</v>
      </c>
    </row>
    <row r="3" spans="1:4" ht="15">
      <c r="A3" s="1" t="s">
        <v>141</v>
      </c>
      <c r="B3" s="1">
        <v>0.702</v>
      </c>
      <c r="C3" s="1">
        <v>-0.33</v>
      </c>
      <c r="D3" s="1">
        <v>-0.137</v>
      </c>
    </row>
    <row r="4" spans="1:4" ht="15">
      <c r="A4" s="1" t="s">
        <v>142</v>
      </c>
      <c r="B4" s="1">
        <v>-0.141</v>
      </c>
      <c r="C4" s="1">
        <v>0.741</v>
      </c>
      <c r="D4" s="1">
        <v>0.334</v>
      </c>
    </row>
    <row r="5" spans="1:4" ht="15">
      <c r="A5" s="1" t="s">
        <v>147</v>
      </c>
      <c r="B5" s="1">
        <v>-0.012</v>
      </c>
      <c r="C5" s="1">
        <v>0.813</v>
      </c>
      <c r="D5" s="1">
        <v>-0.094</v>
      </c>
    </row>
    <row r="6" spans="1:4" ht="15">
      <c r="A6" s="1" t="s">
        <v>143</v>
      </c>
      <c r="B6" s="1">
        <v>0.81</v>
      </c>
      <c r="C6" s="1">
        <v>0.09</v>
      </c>
      <c r="D6" s="1">
        <v>-0.267</v>
      </c>
    </row>
    <row r="7" spans="1:4" ht="15">
      <c r="A7" s="1" t="s">
        <v>144</v>
      </c>
      <c r="B7" s="1">
        <v>-0.075</v>
      </c>
      <c r="C7" s="1">
        <v>-0.066</v>
      </c>
      <c r="D7" s="1">
        <v>0.875</v>
      </c>
    </row>
    <row r="8" spans="1:4" ht="15">
      <c r="A8" s="1" t="s">
        <v>145</v>
      </c>
      <c r="B8" s="1">
        <v>-0.005</v>
      </c>
      <c r="C8" s="1">
        <v>0.161</v>
      </c>
      <c r="D8" s="1">
        <v>0.683</v>
      </c>
    </row>
    <row r="9" spans="1:4" ht="15">
      <c r="A9" s="1" t="s">
        <v>146</v>
      </c>
      <c r="B9" s="1">
        <v>0.714</v>
      </c>
      <c r="C9" s="1">
        <v>0.296</v>
      </c>
      <c r="D9" s="1">
        <v>0.326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150" zoomScaleNormal="150" workbookViewId="0" topLeftCell="A1">
      <selection activeCell="B19" sqref="B19"/>
    </sheetView>
  </sheetViews>
  <sheetFormatPr defaultColWidth="11.00390625" defaultRowHeight="15.75"/>
  <cols>
    <col min="1" max="1" width="31.00390625" style="0" bestFit="1" customWidth="1"/>
  </cols>
  <sheetData>
    <row r="1" spans="1:8" ht="15">
      <c r="A1" s="33"/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15">
      <c r="A3" s="34" t="s">
        <v>220</v>
      </c>
      <c r="B3" s="33"/>
      <c r="C3" s="33"/>
      <c r="D3" s="33"/>
      <c r="E3" s="33"/>
      <c r="F3" s="33"/>
      <c r="G3" s="33"/>
      <c r="H3" s="33"/>
    </row>
    <row r="4" spans="1:8" ht="15">
      <c r="A4" s="33"/>
      <c r="B4" s="33" t="s">
        <v>221</v>
      </c>
      <c r="C4" s="33" t="s">
        <v>222</v>
      </c>
      <c r="D4" s="33" t="s">
        <v>223</v>
      </c>
      <c r="E4" s="33" t="s">
        <v>224</v>
      </c>
      <c r="F4" s="33"/>
      <c r="G4" s="33"/>
      <c r="H4" s="33"/>
    </row>
    <row r="5" spans="1:8" ht="15">
      <c r="A5" s="33" t="s">
        <v>140</v>
      </c>
      <c r="B5" s="33">
        <v>0.63083</v>
      </c>
      <c r="C5" s="33">
        <v>-251.0337</v>
      </c>
      <c r="D5" s="33">
        <v>-252.756</v>
      </c>
      <c r="E5" s="33">
        <v>0.06346</v>
      </c>
      <c r="F5" s="33"/>
      <c r="G5" s="33" t="s">
        <v>225</v>
      </c>
      <c r="H5" s="33"/>
    </row>
    <row r="6" spans="1:8" ht="15">
      <c r="A6" s="33" t="s">
        <v>142</v>
      </c>
      <c r="B6" s="33">
        <v>0.68503</v>
      </c>
      <c r="C6" s="33">
        <v>-172.3493</v>
      </c>
      <c r="D6" s="33">
        <v>-177.809</v>
      </c>
      <c r="E6" s="33">
        <v>0.00095154</v>
      </c>
      <c r="F6" s="33"/>
      <c r="G6" s="33" t="s">
        <v>226</v>
      </c>
      <c r="H6" s="33"/>
    </row>
    <row r="7" spans="1:8" ht="15">
      <c r="A7" s="33" t="s">
        <v>147</v>
      </c>
      <c r="B7" s="33">
        <v>0.356694</v>
      </c>
      <c r="C7" s="33">
        <v>-192.8259</v>
      </c>
      <c r="D7" s="33">
        <v>-195.2737</v>
      </c>
      <c r="E7" s="33">
        <v>0.0269256</v>
      </c>
      <c r="F7" s="33"/>
      <c r="G7" s="33"/>
      <c r="H7" s="33"/>
    </row>
    <row r="8" spans="1:8" ht="15">
      <c r="A8" s="33"/>
      <c r="B8" s="33"/>
      <c r="C8" s="33"/>
      <c r="D8" s="33"/>
      <c r="E8" s="33"/>
      <c r="F8" s="33"/>
      <c r="G8" s="33"/>
      <c r="H8" s="33"/>
    </row>
    <row r="9" spans="1:8" ht="15">
      <c r="A9" s="33"/>
      <c r="B9" s="33"/>
      <c r="C9" s="33"/>
      <c r="D9" s="33"/>
      <c r="E9" s="33"/>
      <c r="F9" s="33"/>
      <c r="G9" s="33"/>
      <c r="H9" s="33"/>
    </row>
    <row r="10" spans="1:8" ht="15">
      <c r="A10" s="34" t="s">
        <v>227</v>
      </c>
      <c r="B10" s="33"/>
      <c r="C10" s="33"/>
      <c r="D10" s="33"/>
      <c r="E10" s="33"/>
      <c r="F10" s="33"/>
      <c r="G10" s="33"/>
      <c r="H10" s="33"/>
    </row>
    <row r="11" spans="1:8" ht="15">
      <c r="A11" s="33"/>
      <c r="B11" s="33" t="s">
        <v>228</v>
      </c>
      <c r="C11" s="33" t="s">
        <v>224</v>
      </c>
      <c r="D11" s="33"/>
      <c r="E11" s="33"/>
      <c r="F11" s="33"/>
      <c r="G11" s="33" t="s">
        <v>229</v>
      </c>
      <c r="H11" s="33"/>
    </row>
    <row r="12" spans="1:8" ht="15">
      <c r="A12" s="33" t="s">
        <v>140</v>
      </c>
      <c r="B12" s="33">
        <v>0.3182</v>
      </c>
      <c r="C12" s="33">
        <v>0.253</v>
      </c>
      <c r="D12" s="33"/>
      <c r="E12" s="33"/>
      <c r="F12" s="33"/>
      <c r="G12" s="33" t="s">
        <v>230</v>
      </c>
      <c r="H12" s="33"/>
    </row>
    <row r="13" spans="1:8" ht="15">
      <c r="A13" s="33" t="s">
        <v>142</v>
      </c>
      <c r="B13" s="33">
        <v>0.4144</v>
      </c>
      <c r="C13" s="33">
        <v>0.164</v>
      </c>
      <c r="D13" s="33"/>
      <c r="E13" s="33"/>
      <c r="F13" s="33"/>
      <c r="G13" s="33" t="s">
        <v>231</v>
      </c>
      <c r="H13" s="33"/>
    </row>
    <row r="14" spans="1:8" ht="15">
      <c r="A14" s="33" t="s">
        <v>147</v>
      </c>
      <c r="B14" s="33">
        <v>0.3251</v>
      </c>
      <c r="C14" s="33">
        <v>0.284</v>
      </c>
      <c r="D14" s="33"/>
      <c r="E14" s="33"/>
      <c r="F14" s="33"/>
      <c r="G14" s="33"/>
      <c r="H14" s="33"/>
    </row>
    <row r="15" spans="1:8" ht="15">
      <c r="A15" s="33"/>
      <c r="B15" s="33"/>
      <c r="C15" s="33"/>
      <c r="D15" s="33"/>
      <c r="E15" s="33"/>
      <c r="F15" s="33"/>
      <c r="G15" s="33"/>
      <c r="H15" s="33"/>
    </row>
    <row r="16" spans="1:8" ht="15">
      <c r="A16" s="33"/>
      <c r="B16" s="33"/>
      <c r="C16" s="33"/>
      <c r="D16" s="33"/>
      <c r="E16" s="33"/>
      <c r="F16" s="33"/>
      <c r="G16" s="33"/>
      <c r="H16" s="33"/>
    </row>
    <row r="17" spans="1:8" ht="15">
      <c r="A17" s="34" t="s">
        <v>232</v>
      </c>
      <c r="B17" s="33"/>
      <c r="C17" s="33"/>
      <c r="D17" s="33"/>
      <c r="E17" s="33"/>
      <c r="F17" s="33"/>
      <c r="G17" s="33"/>
      <c r="H17" s="33"/>
    </row>
    <row r="18" spans="1:8" ht="15">
      <c r="A18" s="33" t="s">
        <v>233</v>
      </c>
      <c r="B18" s="33"/>
      <c r="C18" s="33"/>
      <c r="D18" s="33"/>
      <c r="E18" s="33"/>
      <c r="F18" s="33"/>
      <c r="G18" s="33"/>
      <c r="H18" s="33"/>
    </row>
    <row r="19" spans="1:8" ht="15">
      <c r="A19" s="33" t="s">
        <v>234</v>
      </c>
      <c r="B19" s="33"/>
      <c r="C19" s="33"/>
      <c r="D19" s="33"/>
      <c r="E19" s="33"/>
      <c r="F19" s="33"/>
      <c r="G19" s="33"/>
      <c r="H19" s="33"/>
    </row>
    <row r="20" spans="1:8" ht="15">
      <c r="A20" s="33"/>
      <c r="B20" s="33"/>
      <c r="C20" s="33"/>
      <c r="D20" s="33"/>
      <c r="E20" s="33"/>
      <c r="F20" s="33"/>
      <c r="G20" s="33"/>
      <c r="H20" s="3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"/>
  <sheetViews>
    <sheetView zoomScale="150" zoomScaleNormal="150" workbookViewId="0" topLeftCell="A1">
      <selection activeCell="B20" sqref="B20"/>
    </sheetView>
  </sheetViews>
  <sheetFormatPr defaultColWidth="11.00390625" defaultRowHeight="15.75"/>
  <cols>
    <col min="1" max="1" width="22.50390625" style="0" bestFit="1" customWidth="1"/>
    <col min="2" max="2" width="60.00390625" style="0" bestFit="1" customWidth="1"/>
  </cols>
  <sheetData>
    <row r="2" spans="1:2" ht="15">
      <c r="A2" t="s">
        <v>237</v>
      </c>
      <c r="B2" t="s">
        <v>238</v>
      </c>
    </row>
    <row r="3" spans="1:2" ht="15">
      <c r="A3" t="s">
        <v>239</v>
      </c>
      <c r="B3" t="s">
        <v>240</v>
      </c>
    </row>
    <row r="4" spans="1:2" ht="15">
      <c r="A4" t="s">
        <v>147</v>
      </c>
      <c r="B4" t="s">
        <v>236</v>
      </c>
    </row>
    <row r="5" spans="1:2" ht="15">
      <c r="A5" t="s">
        <v>142</v>
      </c>
      <c r="B5" t="s">
        <v>235</v>
      </c>
    </row>
    <row r="6" spans="1:2" ht="15">
      <c r="A6" s="31" t="s">
        <v>181</v>
      </c>
      <c r="B6" t="s">
        <v>162</v>
      </c>
    </row>
    <row r="7" spans="1:2" ht="15">
      <c r="A7" s="31" t="s">
        <v>180</v>
      </c>
      <c r="B7" t="s">
        <v>163</v>
      </c>
    </row>
    <row r="8" spans="1:2" ht="15">
      <c r="A8" s="31" t="s">
        <v>179</v>
      </c>
      <c r="B8" t="s">
        <v>164</v>
      </c>
    </row>
    <row r="9" spans="1:2" ht="15">
      <c r="A9" s="31" t="s">
        <v>178</v>
      </c>
      <c r="B9" t="s">
        <v>165</v>
      </c>
    </row>
    <row r="10" spans="1:2" ht="15">
      <c r="A10" s="31" t="s">
        <v>167</v>
      </c>
      <c r="B10" t="s">
        <v>166</v>
      </c>
    </row>
    <row r="11" spans="1:2" ht="15">
      <c r="A11" s="31" t="s">
        <v>169</v>
      </c>
      <c r="B11" t="s">
        <v>168</v>
      </c>
    </row>
    <row r="12" spans="1:2" ht="15">
      <c r="A12" s="31" t="s">
        <v>171</v>
      </c>
      <c r="B12" t="s">
        <v>170</v>
      </c>
    </row>
    <row r="13" spans="1:2" ht="15">
      <c r="A13" s="31" t="s">
        <v>173</v>
      </c>
      <c r="B13" t="s">
        <v>172</v>
      </c>
    </row>
    <row r="14" spans="1:2" ht="15">
      <c r="A14" s="31" t="s">
        <v>177</v>
      </c>
      <c r="B14" t="s">
        <v>174</v>
      </c>
    </row>
    <row r="15" spans="1:2" ht="15">
      <c r="A15" s="32" t="s">
        <v>176</v>
      </c>
      <c r="B15" t="s">
        <v>175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Cathrin Schwarz</dc:creator>
  <cp:keywords/>
  <dc:description/>
  <cp:lastModifiedBy>Cathrin Pfaff</cp:lastModifiedBy>
  <dcterms:created xsi:type="dcterms:W3CDTF">2015-03-27T10:37:08Z</dcterms:created>
  <dcterms:modified xsi:type="dcterms:W3CDTF">2016-06-09T13:36:58Z</dcterms:modified>
  <cp:category/>
  <cp:version/>
  <cp:contentType/>
  <cp:contentStatus/>
</cp:coreProperties>
</file>