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Working Folder\Urban GreenUP\"/>
    </mc:Choice>
  </mc:AlternateContent>
  <xr:revisionPtr revIDLastSave="0" documentId="13_ncr:1_{0943A478-A85A-4F05-93EB-CC98B28824EE}" xr6:coauthVersionLast="43" xr6:coauthVersionMax="43" xr10:uidLastSave="{00000000-0000-0000-0000-000000000000}"/>
  <bookViews>
    <workbookView xWindow="-120" yWindow="-120" windowWidth="38640" windowHeight="21390" xr2:uid="{00000000-000D-0000-FFFF-FFFF00000000}"/>
  </bookViews>
  <sheets>
    <sheet name="Survey" sheetId="14" r:id="rId1"/>
    <sheet name="Results" sheetId="23" r:id="rId2"/>
    <sheet name="Results Calculator - Pt1" sheetId="18" state="hidden" r:id="rId3"/>
    <sheet name="Step 3 Scoring" sheetId="19" state="hidden" r:id="rId4"/>
    <sheet name="Step 3 Question Options" sheetId="1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23" l="1"/>
  <c r="F8" i="23"/>
  <c r="F9" i="23"/>
  <c r="F10" i="23"/>
  <c r="F11" i="23"/>
  <c r="F12" i="23"/>
  <c r="F13" i="23"/>
  <c r="F6" i="23"/>
  <c r="B1" i="16" l="1"/>
  <c r="C1" i="16"/>
  <c r="D1" i="16"/>
  <c r="E1" i="16"/>
  <c r="F1" i="16"/>
  <c r="G1" i="16"/>
  <c r="H1" i="16"/>
  <c r="I1" i="16"/>
  <c r="J1" i="16"/>
  <c r="K1" i="16"/>
  <c r="L1" i="16"/>
  <c r="M1" i="16"/>
  <c r="N1" i="16"/>
  <c r="O1" i="16"/>
  <c r="P1" i="16"/>
  <c r="Q1" i="16"/>
  <c r="R1" i="16"/>
  <c r="S1" i="16"/>
  <c r="T1" i="16"/>
  <c r="U1" i="16"/>
  <c r="V1" i="16"/>
  <c r="W1" i="16"/>
  <c r="X1" i="16"/>
  <c r="Y1" i="16"/>
  <c r="Z1" i="16"/>
  <c r="AA1" i="16"/>
  <c r="B2" i="16"/>
  <c r="C2" i="16"/>
  <c r="D2" i="16"/>
  <c r="E2" i="16"/>
  <c r="F2" i="16"/>
  <c r="G2" i="16"/>
  <c r="H2" i="16"/>
  <c r="I2" i="16"/>
  <c r="J2" i="16"/>
  <c r="K2" i="16"/>
  <c r="L2" i="16"/>
  <c r="M2" i="16"/>
  <c r="N2" i="16"/>
  <c r="O2" i="16"/>
  <c r="P2" i="16"/>
  <c r="Q2" i="16"/>
  <c r="R2" i="16"/>
  <c r="S2" i="16"/>
  <c r="T2" i="16"/>
  <c r="U2" i="16"/>
  <c r="V2" i="16"/>
  <c r="W2" i="16"/>
  <c r="X2" i="16"/>
  <c r="Y2" i="16"/>
  <c r="Z2" i="16"/>
  <c r="AA2" i="16"/>
  <c r="B3" i="16"/>
  <c r="C3" i="16"/>
  <c r="D3" i="16"/>
  <c r="E3" i="16"/>
  <c r="F3" i="16"/>
  <c r="G3" i="16"/>
  <c r="H3" i="16"/>
  <c r="I3" i="16"/>
  <c r="J3" i="16"/>
  <c r="K3" i="16"/>
  <c r="L3" i="16"/>
  <c r="M3" i="16"/>
  <c r="N3" i="16"/>
  <c r="O3" i="16"/>
  <c r="P3" i="16"/>
  <c r="Q3" i="16"/>
  <c r="R3" i="16"/>
  <c r="S3" i="16"/>
  <c r="T3" i="16"/>
  <c r="U3" i="16"/>
  <c r="V3" i="16"/>
  <c r="W3" i="16"/>
  <c r="X3" i="16"/>
  <c r="Y3" i="16"/>
  <c r="Z3" i="16"/>
  <c r="AA3" i="16"/>
  <c r="B4" i="16"/>
  <c r="C4" i="16"/>
  <c r="D4" i="16"/>
  <c r="E4" i="16"/>
  <c r="G4" i="16"/>
  <c r="H4" i="16"/>
  <c r="I4" i="16"/>
  <c r="J4" i="16"/>
  <c r="K4" i="16"/>
  <c r="L4" i="16"/>
  <c r="M4" i="16"/>
  <c r="N4" i="16"/>
  <c r="O4" i="16"/>
  <c r="P4" i="16"/>
  <c r="Q4" i="16"/>
  <c r="R4" i="16"/>
  <c r="S4" i="16"/>
  <c r="T4" i="16"/>
  <c r="U4" i="16"/>
  <c r="V4" i="16"/>
  <c r="W4" i="16"/>
  <c r="X4" i="16"/>
  <c r="Y4" i="16"/>
  <c r="Z4" i="16"/>
  <c r="AA4" i="16"/>
  <c r="B5" i="16"/>
  <c r="C5" i="16"/>
  <c r="D5" i="16"/>
  <c r="E5" i="16"/>
  <c r="F5" i="16"/>
  <c r="G5" i="16"/>
  <c r="H5" i="16"/>
  <c r="I5" i="16"/>
  <c r="J5" i="16"/>
  <c r="K5" i="16"/>
  <c r="L5" i="16"/>
  <c r="M5" i="16"/>
  <c r="N5" i="16"/>
  <c r="O5" i="16"/>
  <c r="P5" i="16"/>
  <c r="Q5" i="16"/>
  <c r="R5" i="16"/>
  <c r="S5" i="16"/>
  <c r="T5" i="16"/>
  <c r="U5" i="16"/>
  <c r="V5" i="16"/>
  <c r="W5" i="16"/>
  <c r="X5" i="16"/>
  <c r="Y5" i="16"/>
  <c r="Z5" i="16"/>
  <c r="AA5" i="16"/>
  <c r="B6" i="16"/>
  <c r="C6" i="16"/>
  <c r="D6" i="16"/>
  <c r="E6" i="16"/>
  <c r="F6" i="16"/>
  <c r="G6" i="16"/>
  <c r="H6" i="16"/>
  <c r="I6" i="16"/>
  <c r="J6" i="16"/>
  <c r="K6" i="16"/>
  <c r="L6" i="16"/>
  <c r="M6" i="16"/>
  <c r="N6" i="16"/>
  <c r="O6" i="16"/>
  <c r="P6" i="16"/>
  <c r="Q6" i="16"/>
  <c r="R6" i="16"/>
  <c r="S6" i="16"/>
  <c r="T6" i="16"/>
  <c r="U6" i="16"/>
  <c r="V6" i="16"/>
  <c r="W6" i="16"/>
  <c r="X6" i="16"/>
  <c r="Y6" i="16"/>
  <c r="Z6" i="16"/>
  <c r="AA6" i="16"/>
  <c r="B7" i="16"/>
  <c r="C7" i="16"/>
  <c r="D7" i="16"/>
  <c r="E7" i="16"/>
  <c r="F7" i="16"/>
  <c r="G7" i="16"/>
  <c r="H7" i="16"/>
  <c r="I7" i="16"/>
  <c r="J7" i="16"/>
  <c r="K7" i="16"/>
  <c r="L7" i="16"/>
  <c r="M7" i="16"/>
  <c r="N7" i="16"/>
  <c r="O7" i="16"/>
  <c r="P7" i="16"/>
  <c r="Q7" i="16"/>
  <c r="R7" i="16"/>
  <c r="S7" i="16"/>
  <c r="T7" i="16"/>
  <c r="U7" i="16"/>
  <c r="V7" i="16"/>
  <c r="W7" i="16"/>
  <c r="X7" i="16"/>
  <c r="Y7" i="16"/>
  <c r="Z7" i="16"/>
  <c r="AA7" i="16"/>
  <c r="B8" i="16"/>
  <c r="C8" i="16"/>
  <c r="D8" i="16"/>
  <c r="E8" i="16"/>
  <c r="F8" i="16"/>
  <c r="G8" i="16"/>
  <c r="H8" i="16"/>
  <c r="I8" i="16"/>
  <c r="J8" i="16"/>
  <c r="K8" i="16"/>
  <c r="L8" i="16"/>
  <c r="M8" i="16"/>
  <c r="N8" i="16"/>
  <c r="O8" i="16"/>
  <c r="P8" i="16"/>
  <c r="Q8" i="16"/>
  <c r="R8" i="16"/>
  <c r="S8" i="16"/>
  <c r="T8" i="16"/>
  <c r="U8" i="16"/>
  <c r="V8" i="16"/>
  <c r="W8" i="16"/>
  <c r="X8" i="16"/>
  <c r="Y8" i="16"/>
  <c r="Z8" i="16"/>
  <c r="AA8" i="16"/>
  <c r="B9" i="16"/>
  <c r="C9" i="16"/>
  <c r="D9" i="16"/>
  <c r="E9" i="16"/>
  <c r="G9" i="16"/>
  <c r="H9" i="16"/>
  <c r="I9" i="16"/>
  <c r="J9" i="16"/>
  <c r="K9" i="16"/>
  <c r="L9" i="16"/>
  <c r="M9" i="16"/>
  <c r="N9" i="16"/>
  <c r="O9" i="16"/>
  <c r="P9" i="16"/>
  <c r="Q9" i="16"/>
  <c r="R9" i="16"/>
  <c r="S9" i="16"/>
  <c r="T9" i="16"/>
  <c r="U9" i="16"/>
  <c r="V9" i="16"/>
  <c r="W9" i="16"/>
  <c r="X9" i="16"/>
  <c r="Y9" i="16"/>
  <c r="Z9" i="16"/>
  <c r="AA9" i="16"/>
  <c r="B10" i="16"/>
  <c r="C10" i="16"/>
  <c r="D10" i="16"/>
  <c r="E10" i="16"/>
  <c r="F10" i="16"/>
  <c r="G10" i="16"/>
  <c r="H10" i="16"/>
  <c r="I10" i="16"/>
  <c r="J10" i="16"/>
  <c r="K10" i="16"/>
  <c r="L10" i="16"/>
  <c r="M10" i="16"/>
  <c r="N10" i="16"/>
  <c r="O10" i="16"/>
  <c r="P10" i="16"/>
  <c r="Q10" i="16"/>
  <c r="R10" i="16"/>
  <c r="S10" i="16"/>
  <c r="T10" i="16"/>
  <c r="U10" i="16"/>
  <c r="V10" i="16"/>
  <c r="W10" i="16"/>
  <c r="X10" i="16"/>
  <c r="Y10" i="16"/>
  <c r="Z10" i="16"/>
  <c r="AA10" i="16"/>
  <c r="B11" i="16"/>
  <c r="C11" i="16"/>
  <c r="D11" i="16"/>
  <c r="E11" i="16"/>
  <c r="F11" i="16"/>
  <c r="G11" i="16"/>
  <c r="H11" i="16"/>
  <c r="I11" i="16"/>
  <c r="J11" i="16"/>
  <c r="K11" i="16"/>
  <c r="L11" i="16"/>
  <c r="M11" i="16"/>
  <c r="N11" i="16"/>
  <c r="O11" i="16"/>
  <c r="P11" i="16"/>
  <c r="Q11" i="16"/>
  <c r="R11" i="16"/>
  <c r="S11" i="16"/>
  <c r="T11" i="16"/>
  <c r="U11" i="16"/>
  <c r="V11" i="16"/>
  <c r="W11" i="16"/>
  <c r="X11" i="16"/>
  <c r="Y11" i="16"/>
  <c r="Z11" i="16"/>
  <c r="AA11" i="16"/>
  <c r="B12" i="16"/>
  <c r="C12" i="16"/>
  <c r="D12" i="16"/>
  <c r="E12" i="16"/>
  <c r="F12" i="16"/>
  <c r="G12" i="16"/>
  <c r="H12" i="16"/>
  <c r="I12" i="16"/>
  <c r="J12" i="16"/>
  <c r="K12" i="16"/>
  <c r="L12" i="16"/>
  <c r="M12" i="16"/>
  <c r="N12" i="16"/>
  <c r="O12" i="16"/>
  <c r="P12" i="16"/>
  <c r="Q12" i="16"/>
  <c r="R12" i="16"/>
  <c r="S12" i="16"/>
  <c r="T12" i="16"/>
  <c r="U12" i="16"/>
  <c r="V12" i="16"/>
  <c r="W12" i="16"/>
  <c r="X12" i="16"/>
  <c r="Y12" i="16"/>
  <c r="Z12" i="16"/>
  <c r="AA12" i="16"/>
  <c r="B13" i="16"/>
  <c r="C13" i="16"/>
  <c r="D13" i="16"/>
  <c r="E13" i="16"/>
  <c r="F13" i="16"/>
  <c r="H13" i="16"/>
  <c r="I13" i="16"/>
  <c r="J13" i="16"/>
  <c r="K13" i="16"/>
  <c r="L13" i="16"/>
  <c r="M13" i="16"/>
  <c r="N13" i="16"/>
  <c r="O13" i="16"/>
  <c r="P13" i="16"/>
  <c r="Q13" i="16"/>
  <c r="R13" i="16"/>
  <c r="S13" i="16"/>
  <c r="T13" i="16"/>
  <c r="U13" i="16"/>
  <c r="V13" i="16"/>
  <c r="W13" i="16"/>
  <c r="X13" i="16"/>
  <c r="Y13" i="16"/>
  <c r="Z13" i="16"/>
  <c r="AA13" i="16"/>
  <c r="B14" i="16"/>
  <c r="C14" i="16"/>
  <c r="D14" i="16"/>
  <c r="E14" i="16"/>
  <c r="G14" i="16"/>
  <c r="H14" i="16"/>
  <c r="I14" i="16"/>
  <c r="J14" i="16"/>
  <c r="K14" i="16"/>
  <c r="L14" i="16"/>
  <c r="M14" i="16"/>
  <c r="N14" i="16"/>
  <c r="O14" i="16"/>
  <c r="P14" i="16"/>
  <c r="Q14" i="16"/>
  <c r="R14" i="16"/>
  <c r="S14" i="16"/>
  <c r="T14" i="16"/>
  <c r="U14" i="16"/>
  <c r="V14" i="16"/>
  <c r="W14" i="16"/>
  <c r="X14" i="16"/>
  <c r="Y14" i="16"/>
  <c r="Z14" i="16"/>
  <c r="AA14" i="16"/>
  <c r="B15" i="16"/>
  <c r="C15" i="16"/>
  <c r="D15" i="16"/>
  <c r="E15" i="16"/>
  <c r="G15" i="16"/>
  <c r="H15" i="16"/>
  <c r="I15" i="16"/>
  <c r="J15" i="16"/>
  <c r="K15" i="16"/>
  <c r="L15" i="16"/>
  <c r="M15" i="16"/>
  <c r="N15" i="16"/>
  <c r="O15" i="16"/>
  <c r="P15" i="16"/>
  <c r="Q15" i="16"/>
  <c r="R15" i="16"/>
  <c r="S15" i="16"/>
  <c r="T15" i="16"/>
  <c r="U15" i="16"/>
  <c r="V15" i="16"/>
  <c r="W15" i="16"/>
  <c r="X15" i="16"/>
  <c r="Y15" i="16"/>
  <c r="Z15" i="16"/>
  <c r="AA15" i="16"/>
  <c r="B16" i="16"/>
  <c r="C16" i="16"/>
  <c r="D16" i="16"/>
  <c r="E16" i="16"/>
  <c r="F16" i="16"/>
  <c r="G16" i="16"/>
  <c r="H16" i="16"/>
  <c r="I16" i="16"/>
  <c r="J16" i="16"/>
  <c r="K16" i="16"/>
  <c r="L16" i="16"/>
  <c r="M16" i="16"/>
  <c r="N16" i="16"/>
  <c r="O16" i="16"/>
  <c r="P16" i="16"/>
  <c r="Q16" i="16"/>
  <c r="R16" i="16"/>
  <c r="S16" i="16"/>
  <c r="T16" i="16"/>
  <c r="U16" i="16"/>
  <c r="V16" i="16"/>
  <c r="W16" i="16"/>
  <c r="X16" i="16"/>
  <c r="Y16" i="16"/>
  <c r="Z16" i="16"/>
  <c r="AA16" i="16"/>
  <c r="B17" i="16"/>
  <c r="C17" i="16"/>
  <c r="D17" i="16"/>
  <c r="E17" i="16"/>
  <c r="F17" i="16"/>
  <c r="G17" i="16"/>
  <c r="H17" i="16"/>
  <c r="I17" i="16"/>
  <c r="J17" i="16"/>
  <c r="K17" i="16"/>
  <c r="L17" i="16"/>
  <c r="M17" i="16"/>
  <c r="N17" i="16"/>
  <c r="O17" i="16"/>
  <c r="P17" i="16"/>
  <c r="Q17" i="16"/>
  <c r="R17" i="16"/>
  <c r="S17" i="16"/>
  <c r="T17" i="16"/>
  <c r="U17" i="16"/>
  <c r="V17" i="16"/>
  <c r="W17" i="16"/>
  <c r="X17" i="16"/>
  <c r="Y17" i="16"/>
  <c r="Z17" i="16"/>
  <c r="AA17" i="16"/>
  <c r="B18" i="16"/>
  <c r="C18" i="16"/>
  <c r="D18" i="16"/>
  <c r="E18" i="16"/>
  <c r="F18" i="16"/>
  <c r="G18" i="16"/>
  <c r="H18" i="16"/>
  <c r="I18" i="16"/>
  <c r="J18" i="16"/>
  <c r="K18" i="16"/>
  <c r="L18" i="16"/>
  <c r="M18" i="16"/>
  <c r="N18" i="16"/>
  <c r="O18" i="16"/>
  <c r="P18" i="16"/>
  <c r="Q18" i="16"/>
  <c r="R18" i="16"/>
  <c r="S18" i="16"/>
  <c r="T18" i="16"/>
  <c r="U18" i="16"/>
  <c r="V18" i="16"/>
  <c r="W18" i="16"/>
  <c r="X18" i="16"/>
  <c r="Y18" i="16"/>
  <c r="Z18" i="16"/>
  <c r="AA18" i="16"/>
  <c r="B19" i="16"/>
  <c r="C19" i="16"/>
  <c r="D19" i="16"/>
  <c r="E19" i="16"/>
  <c r="F19" i="16"/>
  <c r="G19" i="16"/>
  <c r="H19" i="16"/>
  <c r="I19" i="16"/>
  <c r="J19" i="16"/>
  <c r="K19" i="16"/>
  <c r="L19" i="16"/>
  <c r="M19" i="16"/>
  <c r="N19" i="16"/>
  <c r="O19" i="16"/>
  <c r="P19" i="16"/>
  <c r="Q19" i="16"/>
  <c r="R19" i="16"/>
  <c r="S19" i="16"/>
  <c r="T19" i="16"/>
  <c r="U19" i="16"/>
  <c r="V19" i="16"/>
  <c r="W19" i="16"/>
  <c r="X19" i="16"/>
  <c r="Y19" i="16"/>
  <c r="Z19" i="16"/>
  <c r="AA19" i="16"/>
  <c r="B20" i="16"/>
  <c r="C20" i="16"/>
  <c r="D20" i="16"/>
  <c r="E20" i="16"/>
  <c r="F20" i="16"/>
  <c r="G20" i="16"/>
  <c r="H20" i="16"/>
  <c r="I20" i="16"/>
  <c r="J20" i="16"/>
  <c r="K20" i="16"/>
  <c r="L20" i="16"/>
  <c r="M20" i="16"/>
  <c r="N20" i="16"/>
  <c r="O20" i="16"/>
  <c r="P20" i="16"/>
  <c r="Q20" i="16"/>
  <c r="R20" i="16"/>
  <c r="S20" i="16"/>
  <c r="T20" i="16"/>
  <c r="U20" i="16"/>
  <c r="V20" i="16"/>
  <c r="W20" i="16"/>
  <c r="X20" i="16"/>
  <c r="Y20" i="16"/>
  <c r="Z20" i="16"/>
  <c r="AA20" i="16"/>
  <c r="B21" i="16"/>
  <c r="C21" i="16"/>
  <c r="D21" i="16"/>
  <c r="E21" i="16"/>
  <c r="F21" i="16"/>
  <c r="G21" i="16"/>
  <c r="H21" i="16"/>
  <c r="I21" i="16"/>
  <c r="J21" i="16"/>
  <c r="K21" i="16"/>
  <c r="L21" i="16"/>
  <c r="M21" i="16"/>
  <c r="N21" i="16"/>
  <c r="O21" i="16"/>
  <c r="P21" i="16"/>
  <c r="Q21" i="16"/>
  <c r="R21" i="16"/>
  <c r="S21" i="16"/>
  <c r="T21" i="16"/>
  <c r="U21" i="16"/>
  <c r="V21" i="16"/>
  <c r="W21" i="16"/>
  <c r="X21" i="16"/>
  <c r="Y21" i="16"/>
  <c r="Z21" i="16"/>
  <c r="AA21" i="16"/>
  <c r="B22" i="16"/>
  <c r="C22" i="16"/>
  <c r="D22" i="16"/>
  <c r="E22" i="16"/>
  <c r="F22" i="16"/>
  <c r="G22" i="16"/>
  <c r="H22" i="16"/>
  <c r="I22" i="16"/>
  <c r="J22" i="16"/>
  <c r="K22" i="16"/>
  <c r="L22" i="16"/>
  <c r="M22" i="16"/>
  <c r="N22" i="16"/>
  <c r="O22" i="16"/>
  <c r="P22" i="16"/>
  <c r="Q22" i="16"/>
  <c r="R22" i="16"/>
  <c r="S22" i="16"/>
  <c r="T22" i="16"/>
  <c r="U22" i="16"/>
  <c r="V22" i="16"/>
  <c r="W22" i="16"/>
  <c r="X22" i="16"/>
  <c r="Y22" i="16"/>
  <c r="Z22" i="16"/>
  <c r="AA22" i="16"/>
  <c r="B23" i="16"/>
  <c r="C23" i="16"/>
  <c r="D23" i="16"/>
  <c r="E23" i="16"/>
  <c r="F23" i="16"/>
  <c r="G23" i="16"/>
  <c r="H23" i="16"/>
  <c r="I23" i="16"/>
  <c r="J23" i="16"/>
  <c r="K23" i="16"/>
  <c r="L23" i="16"/>
  <c r="M23" i="16"/>
  <c r="N23" i="16"/>
  <c r="O23" i="16"/>
  <c r="P23" i="16"/>
  <c r="Q23" i="16"/>
  <c r="R23" i="16"/>
  <c r="S23" i="16"/>
  <c r="T23" i="16"/>
  <c r="U23" i="16"/>
  <c r="V23" i="16"/>
  <c r="W23" i="16"/>
  <c r="X23" i="16"/>
  <c r="Y23" i="16"/>
  <c r="Z23" i="16"/>
  <c r="AA23" i="16"/>
  <c r="B24" i="16"/>
  <c r="C24" i="16"/>
  <c r="D24" i="16"/>
  <c r="E24" i="16"/>
  <c r="F24" i="16"/>
  <c r="G24" i="16"/>
  <c r="H24" i="16"/>
  <c r="I24" i="16"/>
  <c r="J24" i="16"/>
  <c r="K24" i="16"/>
  <c r="L24" i="16"/>
  <c r="M24" i="16"/>
  <c r="N24" i="16"/>
  <c r="O24" i="16"/>
  <c r="P24" i="16"/>
  <c r="Q24" i="16"/>
  <c r="R24" i="16"/>
  <c r="S24" i="16"/>
  <c r="T24" i="16"/>
  <c r="U24" i="16"/>
  <c r="V24" i="16"/>
  <c r="W24" i="16"/>
  <c r="X24" i="16"/>
  <c r="Y24" i="16"/>
  <c r="Z24" i="16"/>
  <c r="AA24" i="16"/>
  <c r="B25" i="16"/>
  <c r="C25" i="16"/>
  <c r="D25" i="16"/>
  <c r="E25" i="16"/>
  <c r="F25" i="16"/>
  <c r="G25" i="16"/>
  <c r="H25" i="16"/>
  <c r="I25" i="16"/>
  <c r="J25" i="16"/>
  <c r="K25" i="16"/>
  <c r="L25" i="16"/>
  <c r="M25" i="16"/>
  <c r="N25" i="16"/>
  <c r="O25" i="16"/>
  <c r="P25" i="16"/>
  <c r="Q25" i="16"/>
  <c r="R25" i="16"/>
  <c r="S25" i="16"/>
  <c r="T25" i="16"/>
  <c r="U25" i="16"/>
  <c r="V25" i="16"/>
  <c r="W25" i="16"/>
  <c r="X25" i="16"/>
  <c r="Y25" i="16"/>
  <c r="Z25" i="16"/>
  <c r="AA25" i="16"/>
  <c r="B26" i="16"/>
  <c r="C26" i="16"/>
  <c r="D26" i="16"/>
  <c r="E26" i="16"/>
  <c r="F26" i="16"/>
  <c r="G26" i="16"/>
  <c r="H26" i="16"/>
  <c r="I26" i="16"/>
  <c r="J26" i="16"/>
  <c r="K26" i="16"/>
  <c r="L26" i="16"/>
  <c r="M26" i="16"/>
  <c r="N26" i="16"/>
  <c r="O26" i="16"/>
  <c r="P26" i="16"/>
  <c r="Q26" i="16"/>
  <c r="R26" i="16"/>
  <c r="S26" i="16"/>
  <c r="T26" i="16"/>
  <c r="U26" i="16"/>
  <c r="V26" i="16"/>
  <c r="W26" i="16"/>
  <c r="X26" i="16"/>
  <c r="Y26" i="16"/>
  <c r="Z26" i="16"/>
  <c r="AA26" i="16"/>
  <c r="B27" i="16"/>
  <c r="C27" i="16"/>
  <c r="D27" i="16"/>
  <c r="E27" i="16"/>
  <c r="F27" i="16"/>
  <c r="G27" i="16"/>
  <c r="H27" i="16"/>
  <c r="I27" i="16"/>
  <c r="J27" i="16"/>
  <c r="K27" i="16"/>
  <c r="L27" i="16"/>
  <c r="M27" i="16"/>
  <c r="N27" i="16"/>
  <c r="O27" i="16"/>
  <c r="P27" i="16"/>
  <c r="Q27" i="16"/>
  <c r="R27" i="16"/>
  <c r="S27" i="16"/>
  <c r="T27" i="16"/>
  <c r="U27" i="16"/>
  <c r="V27" i="16"/>
  <c r="W27" i="16"/>
  <c r="X27" i="16"/>
  <c r="Y27" i="16"/>
  <c r="Z27" i="16"/>
  <c r="AA27" i="16"/>
  <c r="B28" i="16"/>
  <c r="C28" i="16"/>
  <c r="D28" i="16"/>
  <c r="E28" i="16"/>
  <c r="F28" i="16"/>
  <c r="G28" i="16"/>
  <c r="H28" i="16"/>
  <c r="I28" i="16"/>
  <c r="J28" i="16"/>
  <c r="K28" i="16"/>
  <c r="L28" i="16"/>
  <c r="M28" i="16"/>
  <c r="N28" i="16"/>
  <c r="O28" i="16"/>
  <c r="P28" i="16"/>
  <c r="Q28" i="16"/>
  <c r="R28" i="16"/>
  <c r="S28" i="16"/>
  <c r="T28" i="16"/>
  <c r="U28" i="16"/>
  <c r="V28" i="16"/>
  <c r="W28" i="16"/>
  <c r="X28" i="16"/>
  <c r="Y28" i="16"/>
  <c r="Z28" i="16"/>
  <c r="AA28" i="16"/>
  <c r="B29" i="16"/>
  <c r="C29" i="16"/>
  <c r="D29" i="16"/>
  <c r="E29" i="16"/>
  <c r="F29" i="16"/>
  <c r="G29" i="16"/>
  <c r="H29" i="16"/>
  <c r="I29" i="16"/>
  <c r="J29" i="16"/>
  <c r="K29" i="16"/>
  <c r="L29" i="16"/>
  <c r="M29" i="16"/>
  <c r="N29" i="16"/>
  <c r="O29" i="16"/>
  <c r="P29" i="16"/>
  <c r="Q29" i="16"/>
  <c r="R29" i="16"/>
  <c r="S29" i="16"/>
  <c r="T29" i="16"/>
  <c r="U29" i="16"/>
  <c r="V29" i="16"/>
  <c r="W29" i="16"/>
  <c r="X29" i="16"/>
  <c r="Y29" i="16"/>
  <c r="Z29" i="16"/>
  <c r="AA29" i="16"/>
  <c r="B30" i="16"/>
  <c r="C30" i="16"/>
  <c r="D30" i="16"/>
  <c r="E30" i="16"/>
  <c r="F30" i="16"/>
  <c r="G30" i="16"/>
  <c r="H30" i="16"/>
  <c r="I30" i="16"/>
  <c r="J30" i="16"/>
  <c r="K30" i="16"/>
  <c r="L30" i="16"/>
  <c r="M30" i="16"/>
  <c r="N30" i="16"/>
  <c r="O30" i="16"/>
  <c r="P30" i="16"/>
  <c r="Q30" i="16"/>
  <c r="R30" i="16"/>
  <c r="S30" i="16"/>
  <c r="T30" i="16"/>
  <c r="U30" i="16"/>
  <c r="V30" i="16"/>
  <c r="W30" i="16"/>
  <c r="X30" i="16"/>
  <c r="Y30" i="16"/>
  <c r="Z30" i="16"/>
  <c r="AA30" i="16"/>
  <c r="B31" i="16"/>
  <c r="C31" i="16"/>
  <c r="D31" i="16"/>
  <c r="E31" i="16"/>
  <c r="F31" i="16"/>
  <c r="G31" i="16"/>
  <c r="H31" i="16"/>
  <c r="I31" i="16"/>
  <c r="J31" i="16"/>
  <c r="K31" i="16"/>
  <c r="L31" i="16"/>
  <c r="M31" i="16"/>
  <c r="N31" i="16"/>
  <c r="O31" i="16"/>
  <c r="P31" i="16"/>
  <c r="Q31" i="16"/>
  <c r="R31" i="16"/>
  <c r="S31" i="16"/>
  <c r="T31" i="16"/>
  <c r="U31" i="16"/>
  <c r="V31" i="16"/>
  <c r="W31" i="16"/>
  <c r="X31" i="16"/>
  <c r="Y31" i="16"/>
  <c r="Z31" i="16"/>
  <c r="AA31" i="16"/>
  <c r="B32" i="16"/>
  <c r="C32" i="16"/>
  <c r="D32" i="16"/>
  <c r="E32" i="16"/>
  <c r="F32" i="16"/>
  <c r="G32" i="16"/>
  <c r="H32" i="16"/>
  <c r="I32" i="16"/>
  <c r="J32" i="16"/>
  <c r="K32" i="16"/>
  <c r="L32" i="16"/>
  <c r="M32" i="16"/>
  <c r="N32" i="16"/>
  <c r="O32" i="16"/>
  <c r="P32" i="16"/>
  <c r="Q32" i="16"/>
  <c r="R32" i="16"/>
  <c r="S32" i="16"/>
  <c r="T32" i="16"/>
  <c r="U32" i="16"/>
  <c r="V32" i="16"/>
  <c r="W32" i="16"/>
  <c r="X32" i="16"/>
  <c r="Y32" i="16"/>
  <c r="Z32" i="16"/>
  <c r="AA32" i="16"/>
  <c r="B33" i="16"/>
  <c r="C33" i="16"/>
  <c r="D33" i="16"/>
  <c r="H33" i="16"/>
  <c r="I33" i="16"/>
  <c r="J33" i="16"/>
  <c r="K33" i="16"/>
  <c r="L33" i="16"/>
  <c r="M33" i="16"/>
  <c r="N33" i="16"/>
  <c r="O33" i="16"/>
  <c r="P33" i="16"/>
  <c r="Q33" i="16"/>
  <c r="R33" i="16"/>
  <c r="S33" i="16"/>
  <c r="T33" i="16"/>
  <c r="U33" i="16"/>
  <c r="V33" i="16"/>
  <c r="W33" i="16"/>
  <c r="X33" i="16"/>
  <c r="Y33" i="16"/>
  <c r="Z33" i="16"/>
  <c r="AA33" i="16"/>
  <c r="B34" i="16"/>
  <c r="C34" i="16"/>
  <c r="D34" i="16"/>
  <c r="E34" i="16"/>
  <c r="G34" i="16"/>
  <c r="H34" i="16"/>
  <c r="I34" i="16"/>
  <c r="J34" i="16"/>
  <c r="K34" i="16"/>
  <c r="L34" i="16"/>
  <c r="M34" i="16"/>
  <c r="N34" i="16"/>
  <c r="O34" i="16"/>
  <c r="P34" i="16"/>
  <c r="Q34" i="16"/>
  <c r="R34" i="16"/>
  <c r="S34" i="16"/>
  <c r="T34" i="16"/>
  <c r="U34" i="16"/>
  <c r="V34" i="16"/>
  <c r="W34" i="16"/>
  <c r="X34" i="16"/>
  <c r="Y34" i="16"/>
  <c r="Z34" i="16"/>
  <c r="AA34" i="16"/>
  <c r="B35" i="16"/>
  <c r="C35" i="16"/>
  <c r="D35" i="16"/>
  <c r="E35" i="16"/>
  <c r="F35" i="16"/>
  <c r="G35" i="16"/>
  <c r="H35" i="16"/>
  <c r="I35" i="16"/>
  <c r="J35" i="16"/>
  <c r="K35" i="16"/>
  <c r="L35" i="16"/>
  <c r="M35" i="16"/>
  <c r="N35" i="16"/>
  <c r="O35" i="16"/>
  <c r="P35" i="16"/>
  <c r="Q35" i="16"/>
  <c r="R35" i="16"/>
  <c r="S35" i="16"/>
  <c r="T35" i="16"/>
  <c r="U35" i="16"/>
  <c r="V35" i="16"/>
  <c r="W35" i="16"/>
  <c r="X35" i="16"/>
  <c r="Y35" i="16"/>
  <c r="Z35" i="16"/>
  <c r="AA35" i="16"/>
  <c r="B36" i="16"/>
  <c r="C36" i="16"/>
  <c r="D36" i="16"/>
  <c r="E36" i="16"/>
  <c r="F36" i="16"/>
  <c r="G36" i="16"/>
  <c r="H36" i="16"/>
  <c r="I36" i="16"/>
  <c r="J36" i="16"/>
  <c r="K36" i="16"/>
  <c r="L36" i="16"/>
  <c r="M36" i="16"/>
  <c r="N36" i="16"/>
  <c r="O36" i="16"/>
  <c r="P36" i="16"/>
  <c r="Q36" i="16"/>
  <c r="R36" i="16"/>
  <c r="S36" i="16"/>
  <c r="T36" i="16"/>
  <c r="U36" i="16"/>
  <c r="V36" i="16"/>
  <c r="W36" i="16"/>
  <c r="X36" i="16"/>
  <c r="Y36" i="16"/>
  <c r="Z36" i="16"/>
  <c r="AA36" i="16"/>
  <c r="B37" i="16"/>
  <c r="C37" i="16"/>
  <c r="D37" i="16"/>
  <c r="E37" i="16"/>
  <c r="F37" i="16"/>
  <c r="G37" i="16"/>
  <c r="H37" i="16"/>
  <c r="I37" i="16"/>
  <c r="J37" i="16"/>
  <c r="K37" i="16"/>
  <c r="L37" i="16"/>
  <c r="M37" i="16"/>
  <c r="N37" i="16"/>
  <c r="O37" i="16"/>
  <c r="P37" i="16"/>
  <c r="Q37" i="16"/>
  <c r="R37" i="16"/>
  <c r="S37" i="16"/>
  <c r="T37" i="16"/>
  <c r="U37" i="16"/>
  <c r="V37" i="16"/>
  <c r="W37" i="16"/>
  <c r="X37" i="16"/>
  <c r="Y37" i="16"/>
  <c r="Z37" i="16"/>
  <c r="AA37" i="16"/>
  <c r="B38" i="16"/>
  <c r="C38" i="16"/>
  <c r="D38" i="16"/>
  <c r="E38" i="16"/>
  <c r="F38" i="16"/>
  <c r="G38" i="16"/>
  <c r="H38" i="16"/>
  <c r="I38" i="16"/>
  <c r="J38" i="16"/>
  <c r="K38" i="16"/>
  <c r="L38" i="16"/>
  <c r="M38" i="16"/>
  <c r="N38" i="16"/>
  <c r="O38" i="16"/>
  <c r="P38" i="16"/>
  <c r="Q38" i="16"/>
  <c r="R38" i="16"/>
  <c r="S38" i="16"/>
  <c r="T38" i="16"/>
  <c r="U38" i="16"/>
  <c r="V38" i="16"/>
  <c r="W38" i="16"/>
  <c r="X38" i="16"/>
  <c r="Y38" i="16"/>
  <c r="Z38" i="16"/>
  <c r="AA38" i="16"/>
  <c r="B39" i="16"/>
  <c r="C39" i="16"/>
  <c r="D39" i="16"/>
  <c r="E39" i="16"/>
  <c r="F39" i="16"/>
  <c r="G39" i="16"/>
  <c r="H39" i="16"/>
  <c r="I39" i="16"/>
  <c r="J39" i="16"/>
  <c r="K39" i="16"/>
  <c r="L39" i="16"/>
  <c r="M39" i="16"/>
  <c r="N39" i="16"/>
  <c r="O39" i="16"/>
  <c r="P39" i="16"/>
  <c r="Q39" i="16"/>
  <c r="R39" i="16"/>
  <c r="S39" i="16"/>
  <c r="T39" i="16"/>
  <c r="U39" i="16"/>
  <c r="V39" i="16"/>
  <c r="W39" i="16"/>
  <c r="X39" i="16"/>
  <c r="Y39" i="16"/>
  <c r="Z39" i="16"/>
  <c r="AA39" i="16"/>
  <c r="B40" i="16"/>
  <c r="C40" i="16"/>
  <c r="D40" i="16"/>
  <c r="E40" i="16"/>
  <c r="F40" i="16"/>
  <c r="G40" i="16"/>
  <c r="H40" i="16"/>
  <c r="I40" i="16"/>
  <c r="J40" i="16"/>
  <c r="K40" i="16"/>
  <c r="L40" i="16"/>
  <c r="M40" i="16"/>
  <c r="N40" i="16"/>
  <c r="O40" i="16"/>
  <c r="P40" i="16"/>
  <c r="Q40" i="16"/>
  <c r="R40" i="16"/>
  <c r="S40" i="16"/>
  <c r="T40" i="16"/>
  <c r="U40" i="16"/>
  <c r="V40" i="16"/>
  <c r="W40" i="16"/>
  <c r="X40" i="16"/>
  <c r="Y40" i="16"/>
  <c r="Z40" i="16"/>
  <c r="AA40" i="16"/>
  <c r="B41" i="16"/>
  <c r="C41" i="16"/>
  <c r="D41" i="16"/>
  <c r="E41" i="16"/>
  <c r="F41" i="16"/>
  <c r="G41" i="16"/>
  <c r="H41" i="16"/>
  <c r="I41" i="16"/>
  <c r="J41" i="16"/>
  <c r="K41" i="16"/>
  <c r="L41" i="16"/>
  <c r="M41" i="16"/>
  <c r="N41" i="16"/>
  <c r="O41" i="16"/>
  <c r="P41" i="16"/>
  <c r="Q41" i="16"/>
  <c r="R41" i="16"/>
  <c r="S41" i="16"/>
  <c r="T41" i="16"/>
  <c r="U41" i="16"/>
  <c r="V41" i="16"/>
  <c r="W41" i="16"/>
  <c r="X41" i="16"/>
  <c r="Y41" i="16"/>
  <c r="Z41" i="16"/>
  <c r="AA41" i="16"/>
  <c r="B42" i="16"/>
  <c r="C42" i="16"/>
  <c r="D42" i="16"/>
  <c r="E42" i="16"/>
  <c r="F42" i="16"/>
  <c r="G42" i="16"/>
  <c r="H42" i="16"/>
  <c r="I42" i="16"/>
  <c r="J42" i="16"/>
  <c r="K42" i="16"/>
  <c r="L42" i="16"/>
  <c r="M42" i="16"/>
  <c r="N42" i="16"/>
  <c r="O42" i="16"/>
  <c r="P42" i="16"/>
  <c r="Q42" i="16"/>
  <c r="R42" i="16"/>
  <c r="S42" i="16"/>
  <c r="T42" i="16"/>
  <c r="U42" i="16"/>
  <c r="V42" i="16"/>
  <c r="W42" i="16"/>
  <c r="X42" i="16"/>
  <c r="Y42" i="16"/>
  <c r="Z42" i="16"/>
  <c r="AA42" i="16"/>
  <c r="B43" i="16"/>
  <c r="C43" i="16"/>
  <c r="D43" i="16"/>
  <c r="E43" i="16"/>
  <c r="F43" i="16"/>
  <c r="G43" i="16"/>
  <c r="H43" i="16"/>
  <c r="I43" i="16"/>
  <c r="J43" i="16"/>
  <c r="K43" i="16"/>
  <c r="L43" i="16"/>
  <c r="M43" i="16"/>
  <c r="N43" i="16"/>
  <c r="O43" i="16"/>
  <c r="P43" i="16"/>
  <c r="Q43" i="16"/>
  <c r="R43" i="16"/>
  <c r="S43" i="16"/>
  <c r="T43" i="16"/>
  <c r="U43" i="16"/>
  <c r="V43" i="16"/>
  <c r="W43" i="16"/>
  <c r="X43" i="16"/>
  <c r="Y43" i="16"/>
  <c r="Z43" i="16"/>
  <c r="AA43" i="16"/>
  <c r="B44" i="16"/>
  <c r="C44" i="16"/>
  <c r="D44" i="16"/>
  <c r="E44" i="16"/>
  <c r="F44" i="16"/>
  <c r="G44" i="16"/>
  <c r="H44" i="16"/>
  <c r="I44" i="16"/>
  <c r="J44" i="16"/>
  <c r="K44" i="16"/>
  <c r="L44" i="16"/>
  <c r="M44" i="16"/>
  <c r="N44" i="16"/>
  <c r="O44" i="16"/>
  <c r="P44" i="16"/>
  <c r="Q44" i="16"/>
  <c r="R44" i="16"/>
  <c r="S44" i="16"/>
  <c r="T44" i="16"/>
  <c r="U44" i="16"/>
  <c r="V44" i="16"/>
  <c r="W44" i="16"/>
  <c r="X44" i="16"/>
  <c r="Y44" i="16"/>
  <c r="Z44" i="16"/>
  <c r="AA44" i="16"/>
  <c r="B45" i="16"/>
  <c r="C45" i="16"/>
  <c r="D45" i="16"/>
  <c r="E45" i="16"/>
  <c r="F45" i="16"/>
  <c r="G45" i="16"/>
  <c r="H45" i="16"/>
  <c r="I45" i="16"/>
  <c r="J45" i="16"/>
  <c r="K45" i="16"/>
  <c r="L45" i="16"/>
  <c r="M45" i="16"/>
  <c r="N45" i="16"/>
  <c r="O45" i="16"/>
  <c r="P45" i="16"/>
  <c r="Q45" i="16"/>
  <c r="R45" i="16"/>
  <c r="S45" i="16"/>
  <c r="T45" i="16"/>
  <c r="U45" i="16"/>
  <c r="V45" i="16"/>
  <c r="W45" i="16"/>
  <c r="X45" i="16"/>
  <c r="Y45" i="16"/>
  <c r="Z45" i="16"/>
  <c r="AA45" i="16"/>
  <c r="B46" i="16"/>
  <c r="C46" i="16"/>
  <c r="D46" i="16"/>
  <c r="E46" i="16"/>
  <c r="F46" i="16"/>
  <c r="G46" i="16"/>
  <c r="H46" i="16"/>
  <c r="I46" i="16"/>
  <c r="J46" i="16"/>
  <c r="K46" i="16"/>
  <c r="L46" i="16"/>
  <c r="M46" i="16"/>
  <c r="N46" i="16"/>
  <c r="O46" i="16"/>
  <c r="P46" i="16"/>
  <c r="Q46" i="16"/>
  <c r="R46" i="16"/>
  <c r="S46" i="16"/>
  <c r="T46" i="16"/>
  <c r="U46" i="16"/>
  <c r="V46" i="16"/>
  <c r="W46" i="16"/>
  <c r="X46" i="16"/>
  <c r="Y46" i="16"/>
  <c r="Z46" i="16"/>
  <c r="AA46" i="16"/>
  <c r="A46" i="16"/>
  <c r="A39" i="16"/>
  <c r="A40" i="16"/>
  <c r="A41" i="16"/>
  <c r="A42" i="16"/>
  <c r="A43" i="16"/>
  <c r="A44" i="16"/>
  <c r="A45" i="16"/>
  <c r="A2" i="16"/>
  <c r="A3" i="16"/>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1" i="16"/>
  <c r="I10" i="18" l="1"/>
  <c r="J10" i="18" s="1"/>
  <c r="R10" i="18" s="1"/>
  <c r="G10" i="18"/>
  <c r="H10" i="18" s="1"/>
  <c r="Q10" i="18" s="1"/>
  <c r="E10" i="18"/>
  <c r="F10" i="18" s="1"/>
  <c r="P10" i="18" s="1"/>
  <c r="C10" i="18"/>
  <c r="D10" i="18" s="1"/>
  <c r="I9" i="18"/>
  <c r="J9" i="18" s="1"/>
  <c r="P9" i="18" s="1"/>
  <c r="G9" i="18"/>
  <c r="H9" i="18" s="1"/>
  <c r="E9" i="18"/>
  <c r="F9" i="18" s="1"/>
  <c r="O9" i="18" s="1"/>
  <c r="C9" i="18"/>
  <c r="D9" i="18" s="1"/>
  <c r="G8" i="18"/>
  <c r="H8" i="18" s="1"/>
  <c r="Q8" i="18" s="1"/>
  <c r="E8" i="18"/>
  <c r="F8" i="18" s="1"/>
  <c r="P8" i="18" s="1"/>
  <c r="C8" i="18"/>
  <c r="D8" i="18" s="1"/>
  <c r="I7" i="18"/>
  <c r="J7" i="18" s="1"/>
  <c r="G7" i="18"/>
  <c r="H7" i="18" s="1"/>
  <c r="Q7" i="18" s="1"/>
  <c r="E7" i="18"/>
  <c r="F7" i="18" s="1"/>
  <c r="P7" i="18" s="1"/>
  <c r="C7" i="18"/>
  <c r="D7" i="18" s="1"/>
  <c r="K6" i="18"/>
  <c r="L6" i="18" s="1"/>
  <c r="I6" i="18"/>
  <c r="J6" i="18" s="1"/>
  <c r="P6" i="18" s="1"/>
  <c r="G6" i="18"/>
  <c r="H6" i="18" s="1"/>
  <c r="E6" i="18"/>
  <c r="F6" i="18" s="1"/>
  <c r="C6" i="18"/>
  <c r="D6" i="18" s="1"/>
  <c r="I5" i="18"/>
  <c r="J5" i="18" s="1"/>
  <c r="G5" i="18"/>
  <c r="H5" i="18" s="1"/>
  <c r="Q5" i="18" s="1"/>
  <c r="E5" i="18"/>
  <c r="C5" i="18"/>
  <c r="D5" i="18" s="1"/>
  <c r="I4" i="18"/>
  <c r="J4" i="18" s="1"/>
  <c r="Q4" i="18" s="1"/>
  <c r="G4" i="18"/>
  <c r="H4" i="18" s="1"/>
  <c r="P4" i="18" s="1"/>
  <c r="E4" i="18"/>
  <c r="F4" i="18" s="1"/>
  <c r="O4" i="18" s="1"/>
  <c r="C4" i="18"/>
  <c r="D4" i="18" s="1"/>
  <c r="G3" i="18"/>
  <c r="H3" i="18" s="1"/>
  <c r="E3" i="18"/>
  <c r="F3" i="18" s="1"/>
  <c r="P3" i="18" s="1"/>
  <c r="C3" i="18"/>
  <c r="D3" i="18" s="1"/>
  <c r="D12" i="23" l="1"/>
  <c r="D7" i="23"/>
  <c r="M10" i="18"/>
  <c r="M9" i="18"/>
  <c r="M8" i="18"/>
  <c r="M7" i="18"/>
  <c r="O6" i="18"/>
  <c r="D9" i="23" s="1"/>
  <c r="M6" i="18"/>
  <c r="O5" i="18"/>
  <c r="M4" i="18"/>
  <c r="M3" i="18"/>
  <c r="O8" i="18"/>
  <c r="D11" i="23" s="1"/>
  <c r="O10" i="18"/>
  <c r="D13" i="23" s="1"/>
  <c r="O7" i="18"/>
  <c r="D10" i="23" s="1"/>
  <c r="F5" i="18"/>
  <c r="P5" i="18" s="1"/>
  <c r="O3" i="18"/>
  <c r="Q3" i="18"/>
  <c r="B13" i="23" l="1"/>
  <c r="C13" i="23" s="1"/>
  <c r="B12" i="23"/>
  <c r="C12" i="23" s="1"/>
  <c r="B7" i="23"/>
  <c r="C7" i="23" s="1"/>
  <c r="B10" i="23"/>
  <c r="C10" i="23" s="1"/>
  <c r="B11" i="23"/>
  <c r="C11" i="23" s="1"/>
  <c r="B9" i="23"/>
  <c r="C9" i="23" s="1"/>
  <c r="B6" i="23"/>
  <c r="C6" i="23" s="1"/>
  <c r="D8" i="23"/>
  <c r="D6" i="23"/>
  <c r="M5" i="18"/>
  <c r="B8" i="23" l="1"/>
  <c r="C8" i="23" s="1"/>
</calcChain>
</file>

<file path=xl/sharedStrings.xml><?xml version="1.0" encoding="utf-8"?>
<sst xmlns="http://schemas.openxmlformats.org/spreadsheetml/2006/main" count="376" uniqueCount="166">
  <si>
    <t>None</t>
  </si>
  <si>
    <t>Score</t>
  </si>
  <si>
    <t>Stable political and executive support</t>
  </si>
  <si>
    <t>How strongly do executives support the use of NBS in your city?</t>
  </si>
  <si>
    <t>How strongly do your politicians support the use of NBS in your city?</t>
  </si>
  <si>
    <t>If your executive or political leaders changed, for example due to an election or a retirement, do you think you'd still have support?</t>
  </si>
  <si>
    <t>Suitable internal processes/standards/regulations/policy</t>
  </si>
  <si>
    <t>Do you have transparent design or engineering standards to help guide your implementation of NBS?</t>
  </si>
  <si>
    <t>Do you have regulations/laws that make it more difficult to implement NBS?</t>
  </si>
  <si>
    <t>Do you have Council policies or strategies that are already supportive of NBS?</t>
  </si>
  <si>
    <t>Staff have time and motivation</t>
  </si>
  <si>
    <t>Does your team have good morale to take on challenging new work?</t>
  </si>
  <si>
    <t>Do you have one or more project champions who promote NBS actively inside and outside the organisation?</t>
  </si>
  <si>
    <t>Advanced community engagement skills</t>
  </si>
  <si>
    <t>Does your team have sufficient people to guide a significant new program of NBS implementation?</t>
  </si>
  <si>
    <t>When you have a project or design to deliver, how do you involve the community?</t>
  </si>
  <si>
    <t>If you were to involve the community more actively in project decisions, would that be supported by your organisation?</t>
  </si>
  <si>
    <t>Do you have people in your organisation with existing relationships to the community?</t>
  </si>
  <si>
    <t>Do you have people in your organisation that could guide you in best practices for engaging with the community?</t>
  </si>
  <si>
    <t>Alignment of internal departments</t>
  </si>
  <si>
    <t>Alignment of internal departments and disciplines</t>
  </si>
  <si>
    <t>How strongly does your engineering departments support the idea of NBS?</t>
  </si>
  <si>
    <t>How strongly does your design/architecture department support the idea of NBS?</t>
  </si>
  <si>
    <t>How strongly does your maintenance department support the idea of NBS?</t>
  </si>
  <si>
    <t>Do you consider there are other teams within the organisation with significant power to undermine or delay NBS delivery?</t>
  </si>
  <si>
    <t>Culture of innovation and risk tolerance</t>
  </si>
  <si>
    <t>When a new initiative fails or is difficult, how does the organisation tend to respond?</t>
  </si>
  <si>
    <t>When a design creates new risks or takes something away from an existing urban function (e.g. traffic, parking), how does the organisation respond?</t>
  </si>
  <si>
    <t>Supportive departments in other levels of government</t>
  </si>
  <si>
    <t>Do you have any familiarity working with private property/building owners?</t>
  </si>
  <si>
    <t>If you do require these approvals, do you see a clear process to secure these approvals or would you need to negotiate?</t>
  </si>
  <si>
    <t>Do the key other areas of government have policies that support NBS, or are they very focused on their own work?</t>
  </si>
  <si>
    <t>If you proceed with a range of new NBS, do you expect you may require approvals from other levels of government, for example relating to roads, heritage or waterways?</t>
  </si>
  <si>
    <t>Do you have positive relationships with staff or executives in these important external agencies?</t>
  </si>
  <si>
    <t>Access to suitable technical skills</t>
  </si>
  <si>
    <t>Do you have staff (or access to consultants) with technical knowledge of horticulture, substrates and plant selection?</t>
  </si>
  <si>
    <t>Do you have staff (or access to consultants) with skills in design for NBS?</t>
  </si>
  <si>
    <t>Do you have staff or contractors with skills in constructing and maintaining NBS?</t>
  </si>
  <si>
    <t>Do you have staff (or access to consultants) with skills in engineering for NBS?</t>
  </si>
  <si>
    <t>They understand the idea well and are strongly supportive</t>
  </si>
  <si>
    <t>They have a basic understanding and give tentative support</t>
  </si>
  <si>
    <t>They are not aware of the idea</t>
  </si>
  <si>
    <t>They are currently unsupportive/opposed</t>
  </si>
  <si>
    <t>Mixed support/opposition</t>
  </si>
  <si>
    <t>How strongly do key executive decisionmakers support the use of NBS in your city?</t>
  </si>
  <si>
    <t>We are not sure, it is possible we'd lose support</t>
  </si>
  <si>
    <t>We are confident we'd retain or even gain support</t>
  </si>
  <si>
    <t>We are confident our level of support would reduce</t>
  </si>
  <si>
    <t>Yes, even for complex NBS</t>
  </si>
  <si>
    <t>Yes, but only for basic NBS</t>
  </si>
  <si>
    <t xml:space="preserve">No, but we'd be able to establish standards  </t>
  </si>
  <si>
    <t>Yes, and some are significant barriers</t>
  </si>
  <si>
    <t>No, our legislation is supportive or neutral</t>
  </si>
  <si>
    <t>Yes, a range of strategies outline general support</t>
  </si>
  <si>
    <t>Policy currently opposes use of NBS</t>
  </si>
  <si>
    <t>Limited policy/strategy touches on NBS in small sections</t>
  </si>
  <si>
    <t>Yes, we have only a few staff but are able to rely on consulting expertise</t>
  </si>
  <si>
    <t>No, we will need to carry this out with very few staff</t>
  </si>
  <si>
    <t>No, our team is declining in size/capacity</t>
  </si>
  <si>
    <t>Morale is neutral</t>
  </si>
  <si>
    <t>Yes, we have good morale and are excited to proceed</t>
  </si>
  <si>
    <t>Yes, we tend to have timeframes that reflect how long things take</t>
  </si>
  <si>
    <t xml:space="preserve">We tend to be allocated too little time for projects and this can be a serious problem </t>
  </si>
  <si>
    <t>We tend to be allocated too little time to complete projects but we make it work by shifting deadlines or bringing on extra resources</t>
  </si>
  <si>
    <t>Yes, we have active champions working already</t>
  </si>
  <si>
    <t>No, but we have potential champions</t>
  </si>
  <si>
    <t>No, and we don't expect to be carrying out the project with an individual champion</t>
  </si>
  <si>
    <t>We complete our project designs, then present these for comment to allow minor changes or explanations before proceeding with works</t>
  </si>
  <si>
    <t xml:space="preserve">We involve the community very early, and give them significant decision powers over the design </t>
  </si>
  <si>
    <t>We engage with the community before we start design, to ensure the design objectives reflect their needs and interests</t>
  </si>
  <si>
    <t>Yes, this is something our organisation actively promotes</t>
  </si>
  <si>
    <t>We think so, but we'd have to argue it carefully</t>
  </si>
  <si>
    <t>We would face significant opposition from some parts of the organisation</t>
  </si>
  <si>
    <t>Do you have people in your organisation with existing relationships to the community in your project sites?</t>
  </si>
  <si>
    <t>Yes, we know lots of community members in the project areas directly</t>
  </si>
  <si>
    <t>Yes, we have multiple colleagues who work with the community closely already that can help us</t>
  </si>
  <si>
    <t xml:space="preserve">No, we don't know this community </t>
  </si>
  <si>
    <t>Yes, we have engagement specialists familiar in advanced community engagement techniques and planning</t>
  </si>
  <si>
    <t>Yes, we have engagement specialists who mostly do basic engagement but would be willing to support more advanced engagements</t>
  </si>
  <si>
    <t>No, but we are willing to seek advice from consultants</t>
  </si>
  <si>
    <t>No, we're not sure how to access this kind of knowledge and we can't access consulting advice</t>
  </si>
  <si>
    <t>Yes, lots</t>
  </si>
  <si>
    <t>A little bit</t>
  </si>
  <si>
    <t>They have basic knowledge and are tentatively supportive if risks are managed well</t>
  </si>
  <si>
    <t>They know about it and they support it strongly, actively contributing to solutions</t>
  </si>
  <si>
    <t>Basic knowledge but support is uncertain</t>
  </si>
  <si>
    <t>No knowledge and uncertain support</t>
  </si>
  <si>
    <t>Active opposition</t>
  </si>
  <si>
    <t>Yes, multiple other teams that may block us</t>
  </si>
  <si>
    <t>Yes, one difficult team we'll have to work on</t>
  </si>
  <si>
    <t>No, no others that we expect to oppose us</t>
  </si>
  <si>
    <t>It is celebrated and other teams proactively offer support</t>
  </si>
  <si>
    <t>It is received postively but with caution</t>
  </si>
  <si>
    <t>How does your organisation respond when your team does something new and different?</t>
  </si>
  <si>
    <t>It is mostly ignored but if other teams need to be involved they will enter negotiations on their role</t>
  </si>
  <si>
    <t>There is an active dislike for work that is new, risky or difficult</t>
  </si>
  <si>
    <t xml:space="preserve">"OK, the first attempt didn't work. Let's figure out how to do it better." </t>
  </si>
  <si>
    <t>"That was worth a try but let's never do it again."</t>
  </si>
  <si>
    <t>"We told you so. Doing that was a big mistake. You deserve a lot of trouble for this. "</t>
  </si>
  <si>
    <t>When a new initiative fails or is difficult, how do leaders and executives tend to respond?</t>
  </si>
  <si>
    <t>It is accepted that tradeoffs are necessary to deliver a better outcome</t>
  </si>
  <si>
    <t xml:space="preserve">Every tradeoff or risk must be negotiated, but it is possible to persuade colleagues to accept these. </t>
  </si>
  <si>
    <t xml:space="preserve">There is a strong reluctance to take on any new risks, or to take anything away from anyone, even when it may be of net benefit to the community. </t>
  </si>
  <si>
    <t>Yes, multiple approvals</t>
  </si>
  <si>
    <t>Maybe one or two approvals</t>
  </si>
  <si>
    <t>No, we don't expect to need approvals from outside our organisation</t>
  </si>
  <si>
    <t>Yes, processes are transparent and efficient</t>
  </si>
  <si>
    <t>Yes, but processes are slow and uncertain</t>
  </si>
  <si>
    <t xml:space="preserve">No, you need to just approach the organisation and negotiate, but that has worked well before. </t>
  </si>
  <si>
    <t xml:space="preserve">No, we don't know the process and we have been opposed in past. </t>
  </si>
  <si>
    <t>Yes, there is good policy integration and broad support for NBS</t>
  </si>
  <si>
    <t>Some support at broad policy level but not always within approval agencies</t>
  </si>
  <si>
    <t>No, each agency is narrowly focused on its deliverables</t>
  </si>
  <si>
    <t>Yes, good relationships exist already</t>
  </si>
  <si>
    <t>No, but we have ways of getting introductions to supportive people</t>
  </si>
  <si>
    <t>No, we don't know who to go to</t>
  </si>
  <si>
    <t>No, we have bad relationships due to past conflicts</t>
  </si>
  <si>
    <t>Yes, we already have people with experience delivering NBS</t>
  </si>
  <si>
    <t>Yes, but we haven't worked with them on NBS yet</t>
  </si>
  <si>
    <t>No, but we have people with related skills who are willing to take on the new challenge and upskill as necessary</t>
  </si>
  <si>
    <t>(Add any comments here)</t>
  </si>
  <si>
    <t>(Please select a response)</t>
  </si>
  <si>
    <t>Does your team have sufficient people to manage a significant new program of NBS implementation?</t>
  </si>
  <si>
    <t>How strongly does your engineering department support the idea of NBS?</t>
  </si>
  <si>
    <t>How does your team respond when the organisation does something new and challenging?</t>
  </si>
  <si>
    <t>Success Factor results</t>
  </si>
  <si>
    <t>Stable executive and political support</t>
  </si>
  <si>
    <t xml:space="preserve">Staff have time and motivation </t>
  </si>
  <si>
    <t>Supportive departments in other level of government</t>
  </si>
  <si>
    <t>Q1</t>
  </si>
  <si>
    <t>Q2</t>
  </si>
  <si>
    <t>Q3</t>
  </si>
  <si>
    <t>Q4</t>
  </si>
  <si>
    <t>Q5</t>
  </si>
  <si>
    <t>No, we don't have standards we can use and we can't establish these</t>
  </si>
  <si>
    <t>We are quite overwhelmed/demoralised and a new challenge is intimidating</t>
  </si>
  <si>
    <t>Mult</t>
  </si>
  <si>
    <t>Ad</t>
  </si>
  <si>
    <t>Incomplete</t>
  </si>
  <si>
    <t>Answer</t>
  </si>
  <si>
    <t>Total</t>
  </si>
  <si>
    <t>Ref</t>
  </si>
  <si>
    <t>If you want to implement a new NBS, is there a clear, documented process of approvals you should follow?</t>
  </si>
  <si>
    <t>Yes, our strategies have specific supportive measures (e.g. funds, targets)</t>
  </si>
  <si>
    <t>No, we'd have to negotiate</t>
  </si>
  <si>
    <t>No supportive policy</t>
  </si>
  <si>
    <t xml:space="preserve">We inform the community once works are scheduled, then proceed as planned without making changes. </t>
  </si>
  <si>
    <t>The rest of the organisation is too busy to be interested and actively avoids getting involved</t>
  </si>
  <si>
    <t xml:space="preserve">No, we don't have any access to people with these skills. </t>
  </si>
  <si>
    <t>Any critical issues</t>
  </si>
  <si>
    <t>Comment</t>
  </si>
  <si>
    <t>Our estimate of your capability</t>
  </si>
  <si>
    <t>Your score out of 10 (if you disagree)</t>
  </si>
  <si>
    <t>Critical issue 1</t>
  </si>
  <si>
    <t>Critical issue 2</t>
  </si>
  <si>
    <t>Critical issue 3</t>
  </si>
  <si>
    <t>Critical issue 4</t>
  </si>
  <si>
    <t>Approximate meaning of your score</t>
  </si>
  <si>
    <t>Success factors</t>
  </si>
  <si>
    <t>Our calculator's score out of 10</t>
  </si>
  <si>
    <t>Do you get enough time to complete your projects?</t>
  </si>
  <si>
    <t>Yes, but there are ways to work around them</t>
  </si>
  <si>
    <t>Does your organisation have policies or strategies that are already supportive of NBS?</t>
  </si>
  <si>
    <t>Yes, we are well-resourced and management intends to allocate staff resources to carry out a NBS Plan</t>
  </si>
  <si>
    <t>This page shows results for your Success Factors. If you've answered every question, you should see scores below, as well as our estimates of how strong you are in each success factor. Our calculator is quite strict, so you may disagree with our calculator's score. If you do disagree strongly, you are free to override our calculator's score by putting in your own score. This will be used instead of our calculated score in the final recommendation. Please feel free to add your comments, especially if you decide to override our calculated score.</t>
  </si>
  <si>
    <r>
      <t xml:space="preserve">This survey will identify the 'success factors' in your organisation to successfully deliver green infrastructure. Choose the response by clicking the 'please select a response' cell and selecting the answer that most closely reflects your experience. You can use the comments to add any additional details or specifics if you would like to. Review your results in the </t>
    </r>
    <r>
      <rPr>
        <sz val="11"/>
        <color rgb="FF7030A0"/>
        <rFont val="Arial"/>
        <family val="2"/>
      </rPr>
      <t>purple</t>
    </r>
    <r>
      <rPr>
        <sz val="11"/>
        <color theme="1"/>
        <rFont val="Arial"/>
        <family val="2"/>
      </rPr>
      <t xml:space="preserve"> tab below. </t>
    </r>
    <r>
      <rPr>
        <b/>
        <sz val="11"/>
        <color theme="1"/>
        <rFont val="Arial"/>
        <family val="2"/>
      </rPr>
      <t xml:space="preserve">Please ensure you fill every question in order to get your recommendations.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</si>
</sst>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2"/>
      <color rgb="FF000000"/>
      <name val="Arial"/>
      <family val="2"/>
    </font>
    <font>
      <sz val="10"/>
      <color rgb="FF000000"/>
      <name val="Arial"/>
      <family val="2"/>
    </font>
    <font>
      <b/>
      <sz val="10"/>
      <color rgb="FF000000"/>
      <name val="Arial"/>
      <family val="2"/>
    </font>
    <font>
      <sz val="12"/>
      <color rgb="FF000000"/>
      <name val="Arial"/>
      <family val="2"/>
    </font>
    <font>
      <b/>
      <sz val="11"/>
      <color theme="1"/>
      <name val="Arial"/>
      <family val="2"/>
    </font>
    <font>
      <i/>
      <sz val="11"/>
      <color theme="0" tint="-0.34998626667073579"/>
      <name val="Calibri"/>
      <family val="2"/>
      <scheme val="minor"/>
    </font>
    <font>
      <i/>
      <sz val="11"/>
      <color theme="0" tint="-0.34998626667073579"/>
      <name val="Arial"/>
      <family val="2"/>
    </font>
    <font>
      <sz val="11"/>
      <color rgb="FF7030A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39997558519241921"/>
        <bgColor indexed="65"/>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5" fillId="0" borderId="0"/>
    <xf numFmtId="0" fontId="1" fillId="3" borderId="0" applyNumberFormat="0" applyBorder="0" applyAlignment="0" applyProtection="0"/>
    <xf numFmtId="0" fontId="1" fillId="8" borderId="0" applyNumberFormat="0" applyBorder="0" applyAlignment="0" applyProtection="0"/>
  </cellStyleXfs>
  <cellXfs count="79">
    <xf numFmtId="0" fontId="0" fillId="0" borderId="0" xfId="0"/>
    <xf numFmtId="0" fontId="3" fillId="0" borderId="0" xfId="0" applyFont="1"/>
    <xf numFmtId="0" fontId="7" fillId="0" borderId="0" xfId="1" applyFont="1" applyAlignment="1">
      <alignment wrapText="1"/>
    </xf>
    <xf numFmtId="0" fontId="2" fillId="0" borderId="0" xfId="0" applyFont="1" applyAlignment="1">
      <alignment vertical="center" wrapText="1"/>
    </xf>
    <xf numFmtId="0" fontId="0" fillId="0" borderId="0" xfId="0" applyAlignment="1">
      <alignment vertical="center" wrapText="1"/>
    </xf>
    <xf numFmtId="0" fontId="6" fillId="0" borderId="0" xfId="1" applyFont="1" applyAlignment="1">
      <alignment vertical="center" wrapText="1"/>
    </xf>
    <xf numFmtId="0" fontId="9" fillId="0" borderId="0" xfId="0" applyFont="1" applyAlignment="1">
      <alignment vertical="center" wrapText="1"/>
    </xf>
    <xf numFmtId="0" fontId="7" fillId="0" borderId="0" xfId="1" applyFont="1"/>
    <xf numFmtId="0" fontId="7" fillId="0" borderId="0" xfId="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8" fillId="0" borderId="0" xfId="0" applyFont="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10"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0" fillId="0" borderId="8" xfId="0" applyFont="1" applyBorder="1" applyAlignment="1">
      <alignment vertical="center" wrapText="1"/>
    </xf>
    <xf numFmtId="0" fontId="10" fillId="0" borderId="0" xfId="0" applyFont="1" applyAlignment="1">
      <alignment vertical="center" wrapText="1"/>
    </xf>
    <xf numFmtId="0" fontId="3" fillId="0" borderId="0" xfId="0" applyFont="1" applyAlignment="1">
      <alignment horizontal="center" vertical="center"/>
    </xf>
    <xf numFmtId="0" fontId="4" fillId="0" borderId="0" xfId="1" applyFont="1" applyAlignment="1">
      <alignment wrapText="1"/>
    </xf>
    <xf numFmtId="0" fontId="4" fillId="0" borderId="0" xfId="1" applyFont="1" applyAlignment="1">
      <alignment vertical="center" wrapText="1"/>
    </xf>
    <xf numFmtId="0" fontId="3" fillId="0" borderId="0" xfId="0" applyFont="1" applyBorder="1" applyAlignment="1">
      <alignment horizontal="center" vertical="center"/>
    </xf>
    <xf numFmtId="0" fontId="8" fillId="8" borderId="19" xfId="3" applyFont="1" applyBorder="1" applyAlignment="1">
      <alignment horizontal="center" vertical="center" wrapText="1"/>
    </xf>
    <xf numFmtId="0" fontId="8" fillId="8" borderId="20" xfId="3" applyFont="1" applyBorder="1" applyAlignment="1">
      <alignment horizontal="center" vertical="center" wrapText="1"/>
    </xf>
    <xf numFmtId="0" fontId="8" fillId="8" borderId="21" xfId="3" applyFont="1" applyBorder="1" applyAlignment="1">
      <alignment horizontal="center" vertical="center" wrapText="1"/>
    </xf>
    <xf numFmtId="0" fontId="3" fillId="0" borderId="17" xfId="0" applyFont="1" applyBorder="1" applyAlignment="1">
      <alignment horizontal="center" vertical="center" wrapText="1"/>
    </xf>
    <xf numFmtId="164" fontId="3" fillId="0" borderId="22"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xf numFmtId="0" fontId="3" fillId="0" borderId="11" xfId="0" applyFont="1" applyBorder="1"/>
    <xf numFmtId="0" fontId="3" fillId="0" borderId="18" xfId="0" applyFont="1" applyBorder="1" applyAlignment="1">
      <alignment horizontal="center" vertical="center" wrapText="1"/>
    </xf>
    <xf numFmtId="0" fontId="3" fillId="0" borderId="12" xfId="0" applyFont="1" applyBorder="1"/>
    <xf numFmtId="0" fontId="2" fillId="3" borderId="16" xfId="2" applyFont="1" applyBorder="1" applyAlignment="1">
      <alignment horizontal="center" vertical="center" wrapText="1"/>
    </xf>
    <xf numFmtId="0" fontId="2" fillId="3" borderId="9" xfId="2" applyFont="1" applyBorder="1" applyAlignment="1">
      <alignment horizontal="center" vertical="center" wrapText="1"/>
    </xf>
    <xf numFmtId="0" fontId="2" fillId="3" borderId="10" xfId="2"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10" fillId="0" borderId="3" xfId="0" applyFont="1" applyBorder="1" applyAlignment="1">
      <alignment vertical="center" wrapText="1"/>
    </xf>
    <xf numFmtId="0" fontId="0" fillId="0" borderId="0" xfId="0" applyFont="1" applyAlignment="1">
      <alignment vertical="center" wrapText="1"/>
    </xf>
    <xf numFmtId="0" fontId="3" fillId="0" borderId="0" xfId="0" applyFont="1" applyBorder="1" applyAlignment="1">
      <alignment horizontal="center" vertical="center" wrapText="1"/>
    </xf>
    <xf numFmtId="2" fontId="7" fillId="0" borderId="0" xfId="1" applyNumberFormat="1" applyFont="1" applyAlignment="1">
      <alignment horizontal="center" vertical="center" wrapText="1"/>
    </xf>
    <xf numFmtId="0" fontId="3" fillId="0" borderId="4" xfId="0" applyFont="1" applyBorder="1"/>
    <xf numFmtId="0" fontId="3" fillId="0" borderId="5" xfId="0" applyFont="1" applyBorder="1"/>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5" borderId="13" xfId="1" applyFont="1" applyFill="1" applyBorder="1" applyAlignment="1">
      <alignment horizontal="center" vertical="center" wrapText="1"/>
    </xf>
    <xf numFmtId="0" fontId="6" fillId="5" borderId="15" xfId="1" applyFont="1" applyFill="1" applyBorder="1" applyAlignment="1">
      <alignment horizontal="center" vertical="center" wrapText="1"/>
    </xf>
    <xf numFmtId="0" fontId="6" fillId="5" borderId="14" xfId="1"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1" applyFont="1" applyAlignment="1">
      <alignment horizontal="center" vertical="center"/>
    </xf>
  </cellXfs>
  <cellStyles count="4">
    <cellStyle name="20% - Accent1" xfId="2" builtinId="30"/>
    <cellStyle name="60% - Accent1" xfId="3" builtinId="32"/>
    <cellStyle name="Normal" xfId="0" builtinId="0"/>
    <cellStyle name="Normal 2" xfId="1" xr:uid="{00000000-0005-0000-0000-00000C000000}"/>
  </cellStyles>
  <dxfs count="1">
    <dxf>
      <font>
        <color rgb="FFFF0000"/>
      </font>
      <fill>
        <patternFill>
          <bgColor rgb="FFFFD3D3"/>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52"/>
  <sheetViews>
    <sheetView tabSelected="1" workbookViewId="0">
      <selection activeCell="A11" sqref="A11"/>
    </sheetView>
  </sheetViews>
  <sheetFormatPr defaultColWidth="9.140625" defaultRowHeight="14.25" x14ac:dyDescent="0.25"/>
  <cols>
    <col min="1" max="1" width="69.7109375" style="10" customWidth="1"/>
    <col min="2" max="2" width="57.140625" style="12" customWidth="1"/>
    <col min="3" max="3" width="27.140625" style="10" customWidth="1"/>
    <col min="4" max="4" width="9.140625" style="10"/>
    <col min="5" max="5" width="30.28515625" style="10" customWidth="1"/>
    <col min="6" max="16384" width="9.140625" style="10"/>
  </cols>
  <sheetData>
    <row r="1" spans="1:5" ht="15" customHeight="1" x14ac:dyDescent="0.25">
      <c r="A1" s="54" t="s">
        <v>165</v>
      </c>
      <c r="B1" s="55"/>
      <c r="C1" s="56"/>
    </row>
    <row r="2" spans="1:5" x14ac:dyDescent="0.25">
      <c r="A2" s="57"/>
      <c r="B2" s="58"/>
      <c r="C2" s="59"/>
    </row>
    <row r="3" spans="1:5" x14ac:dyDescent="0.25">
      <c r="A3" s="57"/>
      <c r="B3" s="58"/>
      <c r="C3" s="59"/>
    </row>
    <row r="4" spans="1:5" x14ac:dyDescent="0.25">
      <c r="A4" s="57"/>
      <c r="B4" s="58"/>
      <c r="C4" s="59"/>
    </row>
    <row r="5" spans="1:5" ht="15" thickBot="1" x14ac:dyDescent="0.3">
      <c r="A5" s="60"/>
      <c r="B5" s="61"/>
      <c r="C5" s="62"/>
    </row>
    <row r="6" spans="1:5" ht="15" thickBot="1" x14ac:dyDescent="0.3"/>
    <row r="7" spans="1:5" s="12" customFormat="1" ht="37.5" customHeight="1" thickBot="1" x14ac:dyDescent="0.3">
      <c r="A7" s="51" t="s">
        <v>2</v>
      </c>
      <c r="B7" s="52"/>
      <c r="C7" s="53"/>
      <c r="D7" s="11"/>
      <c r="E7" s="11"/>
    </row>
    <row r="8" spans="1:5" s="12" customFormat="1" ht="37.5" customHeight="1" x14ac:dyDescent="0.25">
      <c r="A8" s="37" t="s">
        <v>3</v>
      </c>
      <c r="B8" s="38" t="s">
        <v>121</v>
      </c>
      <c r="C8" s="39" t="s">
        <v>120</v>
      </c>
    </row>
    <row r="9" spans="1:5" s="12" customFormat="1" ht="37.5" customHeight="1" x14ac:dyDescent="0.25">
      <c r="A9" s="13" t="s">
        <v>4</v>
      </c>
      <c r="B9" s="14" t="s">
        <v>121</v>
      </c>
      <c r="C9" s="15" t="s">
        <v>120</v>
      </c>
    </row>
    <row r="10" spans="1:5" s="12" customFormat="1" ht="37.5" customHeight="1" thickBot="1" x14ac:dyDescent="0.3">
      <c r="A10" s="16" t="s">
        <v>5</v>
      </c>
      <c r="B10" s="17" t="s">
        <v>121</v>
      </c>
      <c r="C10" s="18" t="s">
        <v>120</v>
      </c>
    </row>
    <row r="11" spans="1:5" s="12" customFormat="1" ht="19.5" customHeight="1" thickBot="1" x14ac:dyDescent="0.3">
      <c r="C11" s="19"/>
    </row>
    <row r="12" spans="1:5" s="12" customFormat="1" ht="37.5" customHeight="1" thickBot="1" x14ac:dyDescent="0.3">
      <c r="A12" s="63" t="s">
        <v>6</v>
      </c>
      <c r="B12" s="64"/>
      <c r="C12" s="65"/>
      <c r="D12" s="5"/>
      <c r="E12" s="5"/>
    </row>
    <row r="13" spans="1:5" s="12" customFormat="1" ht="37.5" customHeight="1" x14ac:dyDescent="0.25">
      <c r="A13" s="37" t="s">
        <v>142</v>
      </c>
      <c r="B13" s="38" t="s">
        <v>121</v>
      </c>
      <c r="C13" s="39" t="s">
        <v>120</v>
      </c>
    </row>
    <row r="14" spans="1:5" s="12" customFormat="1" ht="37.5" customHeight="1" x14ac:dyDescent="0.25">
      <c r="A14" s="13" t="s">
        <v>7</v>
      </c>
      <c r="B14" s="14" t="s">
        <v>121</v>
      </c>
      <c r="C14" s="15" t="s">
        <v>120</v>
      </c>
    </row>
    <row r="15" spans="1:5" s="12" customFormat="1" ht="37.5" customHeight="1" x14ac:dyDescent="0.25">
      <c r="A15" s="13" t="s">
        <v>8</v>
      </c>
      <c r="B15" s="14" t="s">
        <v>121</v>
      </c>
      <c r="C15" s="15" t="s">
        <v>120</v>
      </c>
    </row>
    <row r="16" spans="1:5" s="12" customFormat="1" ht="37.5" customHeight="1" thickBot="1" x14ac:dyDescent="0.3">
      <c r="A16" s="16" t="s">
        <v>9</v>
      </c>
      <c r="B16" s="17" t="s">
        <v>121</v>
      </c>
      <c r="C16" s="18" t="s">
        <v>120</v>
      </c>
    </row>
    <row r="17" spans="1:5" s="12" customFormat="1" ht="37.5" customHeight="1" thickBot="1" x14ac:dyDescent="0.3">
      <c r="C17" s="19"/>
    </row>
    <row r="18" spans="1:5" s="12" customFormat="1" ht="37.5" customHeight="1" thickBot="1" x14ac:dyDescent="0.3">
      <c r="A18" s="48" t="s">
        <v>10</v>
      </c>
      <c r="B18" s="49"/>
      <c r="C18" s="50"/>
      <c r="D18" s="11"/>
      <c r="E18" s="11"/>
    </row>
    <row r="19" spans="1:5" s="12" customFormat="1" ht="37.5" customHeight="1" x14ac:dyDescent="0.25">
      <c r="A19" s="37" t="s">
        <v>122</v>
      </c>
      <c r="B19" s="38" t="s">
        <v>121</v>
      </c>
      <c r="C19" s="39" t="s">
        <v>120</v>
      </c>
    </row>
    <row r="20" spans="1:5" s="12" customFormat="1" ht="37.5" customHeight="1" x14ac:dyDescent="0.25">
      <c r="A20" s="13" t="s">
        <v>11</v>
      </c>
      <c r="B20" s="14" t="s">
        <v>121</v>
      </c>
      <c r="C20" s="15" t="s">
        <v>120</v>
      </c>
    </row>
    <row r="21" spans="1:5" s="12" customFormat="1" ht="37.5" customHeight="1" x14ac:dyDescent="0.25">
      <c r="A21" s="13" t="s">
        <v>160</v>
      </c>
      <c r="B21" s="14" t="s">
        <v>121</v>
      </c>
      <c r="C21" s="15" t="s">
        <v>120</v>
      </c>
    </row>
    <row r="22" spans="1:5" s="12" customFormat="1" ht="37.5" customHeight="1" thickBot="1" x14ac:dyDescent="0.3">
      <c r="A22" s="16" t="s">
        <v>12</v>
      </c>
      <c r="B22" s="17" t="s">
        <v>121</v>
      </c>
      <c r="C22" s="18" t="s">
        <v>120</v>
      </c>
    </row>
    <row r="23" spans="1:5" s="12" customFormat="1" ht="37.5" customHeight="1" thickBot="1" x14ac:dyDescent="0.3">
      <c r="C23" s="19"/>
    </row>
    <row r="24" spans="1:5" s="12" customFormat="1" ht="37.5" customHeight="1" thickBot="1" x14ac:dyDescent="0.3">
      <c r="A24" s="45" t="s">
        <v>13</v>
      </c>
      <c r="B24" s="46"/>
      <c r="C24" s="47"/>
      <c r="D24" s="11"/>
      <c r="E24" s="11"/>
    </row>
    <row r="25" spans="1:5" s="12" customFormat="1" ht="37.5" customHeight="1" x14ac:dyDescent="0.25">
      <c r="A25" s="37" t="s">
        <v>15</v>
      </c>
      <c r="B25" s="38" t="s">
        <v>121</v>
      </c>
      <c r="C25" s="39" t="s">
        <v>120</v>
      </c>
    </row>
    <row r="26" spans="1:5" s="12" customFormat="1" ht="37.5" customHeight="1" x14ac:dyDescent="0.25">
      <c r="A26" s="13" t="s">
        <v>16</v>
      </c>
      <c r="B26" s="14" t="s">
        <v>121</v>
      </c>
      <c r="C26" s="15" t="s">
        <v>120</v>
      </c>
    </row>
    <row r="27" spans="1:5" s="12" customFormat="1" ht="37.5" customHeight="1" x14ac:dyDescent="0.25">
      <c r="A27" s="13" t="s">
        <v>17</v>
      </c>
      <c r="B27" s="14" t="s">
        <v>121</v>
      </c>
      <c r="C27" s="15" t="s">
        <v>120</v>
      </c>
    </row>
    <row r="28" spans="1:5" s="12" customFormat="1" ht="37.5" customHeight="1" x14ac:dyDescent="0.25">
      <c r="A28" s="13" t="s">
        <v>18</v>
      </c>
      <c r="B28" s="14" t="s">
        <v>121</v>
      </c>
      <c r="C28" s="15" t="s">
        <v>120</v>
      </c>
    </row>
    <row r="29" spans="1:5" s="12" customFormat="1" ht="37.5" customHeight="1" thickBot="1" x14ac:dyDescent="0.3">
      <c r="A29" s="16" t="s">
        <v>29</v>
      </c>
      <c r="B29" s="17" t="s">
        <v>121</v>
      </c>
      <c r="C29" s="18" t="s">
        <v>120</v>
      </c>
    </row>
    <row r="30" spans="1:5" s="12" customFormat="1" ht="37.5" customHeight="1" thickBot="1" x14ac:dyDescent="0.3">
      <c r="C30" s="19"/>
    </row>
    <row r="31" spans="1:5" s="12" customFormat="1" ht="37.5" customHeight="1" thickBot="1" x14ac:dyDescent="0.3">
      <c r="A31" s="51" t="s">
        <v>20</v>
      </c>
      <c r="B31" s="52"/>
      <c r="C31" s="53"/>
      <c r="D31" s="11"/>
      <c r="E31" s="11"/>
    </row>
    <row r="32" spans="1:5" s="12" customFormat="1" ht="37.5" customHeight="1" x14ac:dyDescent="0.25">
      <c r="A32" s="37" t="s">
        <v>123</v>
      </c>
      <c r="B32" s="38" t="s">
        <v>121</v>
      </c>
      <c r="C32" s="39" t="s">
        <v>120</v>
      </c>
    </row>
    <row r="33" spans="1:5" s="12" customFormat="1" ht="37.5" customHeight="1" x14ac:dyDescent="0.25">
      <c r="A33" s="13" t="s">
        <v>22</v>
      </c>
      <c r="B33" s="14" t="s">
        <v>121</v>
      </c>
      <c r="C33" s="15" t="s">
        <v>120</v>
      </c>
    </row>
    <row r="34" spans="1:5" s="12" customFormat="1" ht="37.5" customHeight="1" x14ac:dyDescent="0.25">
      <c r="A34" s="13" t="s">
        <v>23</v>
      </c>
      <c r="B34" s="14" t="s">
        <v>121</v>
      </c>
      <c r="C34" s="15" t="s">
        <v>120</v>
      </c>
    </row>
    <row r="35" spans="1:5" s="12" customFormat="1" ht="37.5" customHeight="1" thickBot="1" x14ac:dyDescent="0.3">
      <c r="A35" s="16" t="s">
        <v>24</v>
      </c>
      <c r="B35" s="17" t="s">
        <v>121</v>
      </c>
      <c r="C35" s="18" t="s">
        <v>120</v>
      </c>
    </row>
    <row r="36" spans="1:5" s="12" customFormat="1" ht="37.5" customHeight="1" thickBot="1" x14ac:dyDescent="0.3">
      <c r="C36" s="19"/>
    </row>
    <row r="37" spans="1:5" s="12" customFormat="1" ht="37.5" customHeight="1" thickBot="1" x14ac:dyDescent="0.3">
      <c r="A37" s="66" t="s">
        <v>25</v>
      </c>
      <c r="B37" s="67"/>
      <c r="C37" s="68"/>
      <c r="D37" s="11"/>
      <c r="E37" s="11"/>
    </row>
    <row r="38" spans="1:5" s="12" customFormat="1" ht="37.5" customHeight="1" x14ac:dyDescent="0.25">
      <c r="A38" s="37" t="s">
        <v>124</v>
      </c>
      <c r="B38" s="38" t="s">
        <v>121</v>
      </c>
      <c r="C38" s="39" t="s">
        <v>120</v>
      </c>
    </row>
    <row r="39" spans="1:5" s="12" customFormat="1" ht="37.5" customHeight="1" x14ac:dyDescent="0.25">
      <c r="A39" s="13" t="s">
        <v>26</v>
      </c>
      <c r="B39" s="14" t="s">
        <v>121</v>
      </c>
      <c r="C39" s="15" t="s">
        <v>120</v>
      </c>
    </row>
    <row r="40" spans="1:5" s="12" customFormat="1" ht="37.5" customHeight="1" thickBot="1" x14ac:dyDescent="0.3">
      <c r="A40" s="16" t="s">
        <v>27</v>
      </c>
      <c r="B40" s="17" t="s">
        <v>121</v>
      </c>
      <c r="C40" s="18" t="s">
        <v>120</v>
      </c>
    </row>
    <row r="41" spans="1:5" s="12" customFormat="1" ht="37.5" customHeight="1" thickBot="1" x14ac:dyDescent="0.3">
      <c r="C41" s="19"/>
    </row>
    <row r="42" spans="1:5" s="12" customFormat="1" ht="37.5" customHeight="1" thickBot="1" x14ac:dyDescent="0.3">
      <c r="A42" s="48" t="s">
        <v>28</v>
      </c>
      <c r="B42" s="49"/>
      <c r="C42" s="50"/>
      <c r="D42" s="11"/>
      <c r="E42" s="11"/>
    </row>
    <row r="43" spans="1:5" s="12" customFormat="1" ht="37.5" customHeight="1" x14ac:dyDescent="0.25">
      <c r="A43" s="37" t="s">
        <v>32</v>
      </c>
      <c r="B43" s="38" t="s">
        <v>121</v>
      </c>
      <c r="C43" s="39" t="s">
        <v>120</v>
      </c>
    </row>
    <row r="44" spans="1:5" s="12" customFormat="1" ht="37.5" customHeight="1" x14ac:dyDescent="0.25">
      <c r="A44" s="13" t="s">
        <v>30</v>
      </c>
      <c r="B44" s="14" t="s">
        <v>121</v>
      </c>
      <c r="C44" s="15" t="s">
        <v>120</v>
      </c>
    </row>
    <row r="45" spans="1:5" s="12" customFormat="1" ht="37.5" customHeight="1" x14ac:dyDescent="0.25">
      <c r="A45" s="13" t="s">
        <v>31</v>
      </c>
      <c r="B45" s="14" t="s">
        <v>121</v>
      </c>
      <c r="C45" s="15" t="s">
        <v>120</v>
      </c>
    </row>
    <row r="46" spans="1:5" s="12" customFormat="1" ht="37.5" customHeight="1" thickBot="1" x14ac:dyDescent="0.3">
      <c r="A46" s="16" t="s">
        <v>33</v>
      </c>
      <c r="B46" s="17" t="s">
        <v>121</v>
      </c>
      <c r="C46" s="18" t="s">
        <v>120</v>
      </c>
    </row>
    <row r="47" spans="1:5" s="12" customFormat="1" ht="37.5" customHeight="1" thickBot="1" x14ac:dyDescent="0.3">
      <c r="C47" s="19"/>
    </row>
    <row r="48" spans="1:5" s="12" customFormat="1" ht="37.5" customHeight="1" thickBot="1" x14ac:dyDescent="0.3">
      <c r="A48" s="45" t="s">
        <v>34</v>
      </c>
      <c r="B48" s="46"/>
      <c r="C48" s="47"/>
      <c r="D48" s="11"/>
      <c r="E48" s="11"/>
    </row>
    <row r="49" spans="1:3" s="12" customFormat="1" ht="37.5" customHeight="1" x14ac:dyDescent="0.25">
      <c r="A49" s="37" t="s">
        <v>38</v>
      </c>
      <c r="B49" s="38" t="s">
        <v>121</v>
      </c>
      <c r="C49" s="39" t="s">
        <v>120</v>
      </c>
    </row>
    <row r="50" spans="1:3" s="12" customFormat="1" ht="37.5" customHeight="1" x14ac:dyDescent="0.25">
      <c r="A50" s="13" t="s">
        <v>36</v>
      </c>
      <c r="B50" s="14" t="s">
        <v>121</v>
      </c>
      <c r="C50" s="15" t="s">
        <v>120</v>
      </c>
    </row>
    <row r="51" spans="1:3" s="12" customFormat="1" ht="37.5" customHeight="1" x14ac:dyDescent="0.25">
      <c r="A51" s="13" t="s">
        <v>35</v>
      </c>
      <c r="B51" s="14" t="s">
        <v>121</v>
      </c>
      <c r="C51" s="15" t="s">
        <v>120</v>
      </c>
    </row>
    <row r="52" spans="1:3" s="12" customFormat="1" ht="37.5" customHeight="1" thickBot="1" x14ac:dyDescent="0.3">
      <c r="A52" s="16" t="s">
        <v>37</v>
      </c>
      <c r="B52" s="17" t="s">
        <v>121</v>
      </c>
      <c r="C52" s="18" t="s">
        <v>120</v>
      </c>
    </row>
  </sheetData>
  <mergeCells count="9">
    <mergeCell ref="A48:C48"/>
    <mergeCell ref="A18:C18"/>
    <mergeCell ref="A31:C31"/>
    <mergeCell ref="A7:C7"/>
    <mergeCell ref="A1:C5"/>
    <mergeCell ref="A12:C12"/>
    <mergeCell ref="A24:C24"/>
    <mergeCell ref="A37:C37"/>
    <mergeCell ref="A42:C42"/>
  </mergeCells>
  <pageMargins left="0.7" right="0.7" top="0.75" bottom="0.75" header="0.3" footer="0.3"/>
  <pageSetup paperSize="9" orientation="portrait" r:id="rId1"/>
  <headerFooter>
    <oddHeader>&amp;C&amp;"Calibri"&amp;12&amp;KEEDC00RMIT Classification: Trusted&amp;1#</oddHeader>
  </headerFooter>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0000000}">
          <x14:formula1>
            <xm:f>'Step 3 Question Options'!$B$2:$G$2</xm:f>
          </x14:formula1>
          <xm:sqref>B8</xm:sqref>
        </x14:dataValidation>
        <x14:dataValidation type="list" allowBlank="1" showInputMessage="1" showErrorMessage="1" xr:uid="{00000000-0002-0000-0200-000001000000}">
          <x14:formula1>
            <xm:f>'Step 3 Question Options'!$B$46:$F$46</xm:f>
          </x14:formula1>
          <xm:sqref>B52</xm:sqref>
        </x14:dataValidation>
        <x14:dataValidation type="list" allowBlank="1" showInputMessage="1" showErrorMessage="1" xr:uid="{0BA8691F-652D-4EC0-A8B7-973B605BFC43}">
          <x14:formula1>
            <xm:f>'Step 3 Question Options'!$B$3:$G$3</xm:f>
          </x14:formula1>
          <xm:sqref>B9</xm:sqref>
        </x14:dataValidation>
        <x14:dataValidation type="list" allowBlank="1" showInputMessage="1" showErrorMessage="1" xr:uid="{1BD940FC-6803-4A22-9038-C5F3F68F5B2D}">
          <x14:formula1>
            <xm:f>'Step 3 Question Options'!$B$4:$E$4</xm:f>
          </x14:formula1>
          <xm:sqref>B10</xm:sqref>
        </x14:dataValidation>
        <x14:dataValidation type="list" allowBlank="1" showInputMessage="1" showErrorMessage="1" xr:uid="{3B550238-72C4-4BDD-8B1F-01AB74F8DD05}">
          <x14:formula1>
            <xm:f>'Step 3 Question Options'!$B$7:$E$7</xm:f>
          </x14:formula1>
          <xm:sqref>B13</xm:sqref>
        </x14:dataValidation>
        <x14:dataValidation type="list" allowBlank="1" showInputMessage="1" showErrorMessage="1" xr:uid="{A22CFC00-F1DB-4D8D-88FE-4F2BDEB4416C}">
          <x14:formula1>
            <xm:f>'Step 3 Question Options'!$B$8:$F$8</xm:f>
          </x14:formula1>
          <xm:sqref>B14</xm:sqref>
        </x14:dataValidation>
        <x14:dataValidation type="list" allowBlank="1" showInputMessage="1" showErrorMessage="1" xr:uid="{6CA02E2C-5637-40E5-9362-C3C1FBBFE2C9}">
          <x14:formula1>
            <xm:f>'Step 3 Question Options'!$B$9:$E$9</xm:f>
          </x14:formula1>
          <xm:sqref>B15</xm:sqref>
        </x14:dataValidation>
        <x14:dataValidation type="list" allowBlank="1" showInputMessage="1" showErrorMessage="1" xr:uid="{E2B85339-0F95-4626-9C67-BB7A7974B033}">
          <x14:formula1>
            <xm:f>'Step 3 Question Options'!$B$10:$G$10</xm:f>
          </x14:formula1>
          <xm:sqref>B16</xm:sqref>
        </x14:dataValidation>
        <x14:dataValidation type="list" allowBlank="1" showInputMessage="1" showErrorMessage="1" xr:uid="{86D1D931-19DD-4202-B8DB-CC2F7C3A6526}">
          <x14:formula1>
            <xm:f>'Step 3 Question Options'!$B$13:$F$13</xm:f>
          </x14:formula1>
          <xm:sqref>B19</xm:sqref>
        </x14:dataValidation>
        <x14:dataValidation type="list" allowBlank="1" showInputMessage="1" showErrorMessage="1" xr:uid="{295525CE-6A61-4EBD-81EA-BE69DE70BA1D}">
          <x14:formula1>
            <xm:f>'Step 3 Question Options'!$B$14:$E$14</xm:f>
          </x14:formula1>
          <xm:sqref>B20</xm:sqref>
        </x14:dataValidation>
        <x14:dataValidation type="list" allowBlank="1" showInputMessage="1" showErrorMessage="1" xr:uid="{6BC6E4E5-21FE-426C-9CE7-9C12929E3AE3}">
          <x14:formula1>
            <xm:f>'Step 3 Question Options'!$B$15:$E$15</xm:f>
          </x14:formula1>
          <xm:sqref>B21</xm:sqref>
        </x14:dataValidation>
        <x14:dataValidation type="list" allowBlank="1" showInputMessage="1" showErrorMessage="1" xr:uid="{7403EF2A-8683-4FB8-A046-E262CDD07A53}">
          <x14:formula1>
            <xm:f>'Step 3 Question Options'!$B$16:$E$16</xm:f>
          </x14:formula1>
          <xm:sqref>B22</xm:sqref>
        </x14:dataValidation>
        <x14:dataValidation type="list" allowBlank="1" showInputMessage="1" showErrorMessage="1" xr:uid="{46E2A647-2EB4-4F20-8F39-DF9367F05E8D}">
          <x14:formula1>
            <xm:f>'Step 3 Question Options'!$B$19:$F$19</xm:f>
          </x14:formula1>
          <xm:sqref>B25</xm:sqref>
        </x14:dataValidation>
        <x14:dataValidation type="list" allowBlank="1" showInputMessage="1" showErrorMessage="1" xr:uid="{03929DF8-7526-423D-BF60-561DCDFC41D9}">
          <x14:formula1>
            <xm:f>'Step 3 Question Options'!$B$20:$E$20</xm:f>
          </x14:formula1>
          <xm:sqref>B26</xm:sqref>
        </x14:dataValidation>
        <x14:dataValidation type="list" allowBlank="1" showInputMessage="1" showErrorMessage="1" xr:uid="{37CCC15A-B99A-49BB-BE98-9F4528D4F31A}">
          <x14:formula1>
            <xm:f>'Step 3 Question Options'!$B$21:$E$21</xm:f>
          </x14:formula1>
          <xm:sqref>B27</xm:sqref>
        </x14:dataValidation>
        <x14:dataValidation type="list" allowBlank="1" showInputMessage="1" showErrorMessage="1" xr:uid="{22E2A77F-17B0-4E89-A867-685FACC3EC0F}">
          <x14:formula1>
            <xm:f>'Step 3 Question Options'!$B$22:$F$22</xm:f>
          </x14:formula1>
          <xm:sqref>B28</xm:sqref>
        </x14:dataValidation>
        <x14:dataValidation type="list" allowBlank="1" showInputMessage="1" showErrorMessage="1" xr:uid="{2E41597D-3134-4688-A972-0FFFB95799E0}">
          <x14:formula1>
            <xm:f>'Step 3 Question Options'!$B$23:$E$23</xm:f>
          </x14:formula1>
          <xm:sqref>B29</xm:sqref>
        </x14:dataValidation>
        <x14:dataValidation type="list" allowBlank="1" showInputMessage="1" showErrorMessage="1" xr:uid="{529D60DD-9EAB-49AA-ACB6-96CBD52817B3}">
          <x14:formula1>
            <xm:f>'Step 3 Question Options'!$B$26:$G$26</xm:f>
          </x14:formula1>
          <xm:sqref>B32</xm:sqref>
        </x14:dataValidation>
        <x14:dataValidation type="list" allowBlank="1" showInputMessage="1" showErrorMessage="1" xr:uid="{03018120-44B0-432D-A85A-17222049A619}">
          <x14:formula1>
            <xm:f>'Step 3 Question Options'!$B$27:$G$27</xm:f>
          </x14:formula1>
          <xm:sqref>B33</xm:sqref>
        </x14:dataValidation>
        <x14:dataValidation type="list" allowBlank="1" showInputMessage="1" showErrorMessage="1" xr:uid="{71CB1F1E-AAF7-414A-804F-C209593E80CA}">
          <x14:formula1>
            <xm:f>'Step 3 Question Options'!$B$28:$G$28</xm:f>
          </x14:formula1>
          <xm:sqref>B34</xm:sqref>
        </x14:dataValidation>
        <x14:dataValidation type="list" allowBlank="1" showInputMessage="1" showErrorMessage="1" xr:uid="{8D1F4B92-90D9-4331-9363-6FF8E26C2703}">
          <x14:formula1>
            <xm:f>'Step 3 Question Options'!$B$29:$E$29</xm:f>
          </x14:formula1>
          <xm:sqref>B35</xm:sqref>
        </x14:dataValidation>
        <x14:dataValidation type="list" allowBlank="1" showInputMessage="1" showErrorMessage="1" xr:uid="{18D44CED-C8FB-4D2D-BE19-F8801976F67D}">
          <x14:formula1>
            <xm:f>'Step 3 Question Options'!$B$32:$G$32</xm:f>
          </x14:formula1>
          <xm:sqref>B38</xm:sqref>
        </x14:dataValidation>
        <x14:dataValidation type="list" allowBlank="1" showInputMessage="1" showErrorMessage="1" xr:uid="{18D13B27-ECBF-4C72-8FA9-1F8C793CF138}">
          <x14:formula1>
            <xm:f>'Step 3 Question Options'!$B$33:$E$33</xm:f>
          </x14:formula1>
          <xm:sqref>B39</xm:sqref>
        </x14:dataValidation>
        <x14:dataValidation type="list" allowBlank="1" showInputMessage="1" showErrorMessage="1" xr:uid="{808498EF-AD7F-4DB6-8908-B150FFDDA114}">
          <x14:formula1>
            <xm:f>'Step 3 Question Options'!$B$34:$E$34</xm:f>
          </x14:formula1>
          <xm:sqref>B40</xm:sqref>
        </x14:dataValidation>
        <x14:dataValidation type="list" allowBlank="1" showInputMessage="1" showErrorMessage="1" xr:uid="{0D189A3F-B68D-4D26-B6EE-D35173E4F1A1}">
          <x14:formula1>
            <xm:f>'Step 3 Question Options'!$B$37:$E$37</xm:f>
          </x14:formula1>
          <xm:sqref>B43</xm:sqref>
        </x14:dataValidation>
        <x14:dataValidation type="list" allowBlank="1" showInputMessage="1" showErrorMessage="1" xr:uid="{9842A639-0D9D-471D-9B1C-EB300D698BA2}">
          <x14:formula1>
            <xm:f>'Step 3 Question Options'!$B$38:$F$38</xm:f>
          </x14:formula1>
          <xm:sqref>B44</xm:sqref>
        </x14:dataValidation>
        <x14:dataValidation type="list" allowBlank="1" showInputMessage="1" showErrorMessage="1" xr:uid="{975EC3C4-369D-4F6F-B571-E50E0F8FF543}">
          <x14:formula1>
            <xm:f>'Step 3 Question Options'!$B$39:$E$39</xm:f>
          </x14:formula1>
          <xm:sqref>B45</xm:sqref>
        </x14:dataValidation>
        <x14:dataValidation type="list" allowBlank="1" showInputMessage="1" showErrorMessage="1" xr:uid="{56BB035C-9EF2-4569-BB01-5FE52F51D1E2}">
          <x14:formula1>
            <xm:f>'Step 3 Question Options'!$B$40:$F$40</xm:f>
          </x14:formula1>
          <xm:sqref>B46</xm:sqref>
        </x14:dataValidation>
        <x14:dataValidation type="list" allowBlank="1" showInputMessage="1" showErrorMessage="1" xr:uid="{D7EF5B41-4562-45A6-BD2D-33E672B239CF}">
          <x14:formula1>
            <xm:f>'Step 3 Question Options'!$B$43:$F$43</xm:f>
          </x14:formula1>
          <xm:sqref>B49</xm:sqref>
        </x14:dataValidation>
        <x14:dataValidation type="list" allowBlank="1" showInputMessage="1" showErrorMessage="1" xr:uid="{3842EA6C-E965-40BA-9B2A-AC6748267EC6}">
          <x14:formula1>
            <xm:f>'Step 3 Question Options'!$B$44:$F$44</xm:f>
          </x14:formula1>
          <xm:sqref>B50</xm:sqref>
        </x14:dataValidation>
        <x14:dataValidation type="list" allowBlank="1" showInputMessage="1" showErrorMessage="1" xr:uid="{582222E9-8E49-44CE-83F5-571D7F3EEB46}">
          <x14:formula1>
            <xm:f>'Step 3 Question Options'!$B$45:$F$45</xm:f>
          </x14:formula1>
          <xm:sqref>B51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G13"/>
  <sheetViews>
    <sheetView workbookViewId="0">
      <selection activeCell="D6" sqref="D6"/>
    </sheetView>
  </sheetViews>
  <sheetFormatPr defaultColWidth="9.140625" defaultRowHeight="14.25" x14ac:dyDescent="0.2"/>
  <cols>
    <col min="1" max="1" width="36.85546875" style="1" customWidth="1"/>
    <col min="2" max="2" width="23.85546875" style="20" customWidth="1"/>
    <col min="3" max="3" width="30.28515625" style="20" customWidth="1"/>
    <col min="4" max="4" width="31.140625" style="9" customWidth="1"/>
    <col min="5" max="5" width="21" style="20" customWidth="1"/>
    <col min="6" max="6" width="23.85546875" style="9" customWidth="1"/>
    <col min="7" max="7" width="27.42578125" style="1" customWidth="1"/>
    <col min="8" max="16384" width="9.140625" style="1"/>
  </cols>
  <sheetData>
    <row r="1" spans="1:7" ht="14.25" customHeight="1" x14ac:dyDescent="0.2">
      <c r="A1" s="69" t="s">
        <v>164</v>
      </c>
      <c r="B1" s="70"/>
      <c r="C1" s="70"/>
      <c r="D1" s="70"/>
      <c r="E1" s="70"/>
      <c r="F1" s="70"/>
      <c r="G1" s="71"/>
    </row>
    <row r="2" spans="1:7" x14ac:dyDescent="0.2">
      <c r="A2" s="72"/>
      <c r="B2" s="73"/>
      <c r="C2" s="73"/>
      <c r="D2" s="73"/>
      <c r="E2" s="73"/>
      <c r="F2" s="73"/>
      <c r="G2" s="74"/>
    </row>
    <row r="3" spans="1:7" ht="47.25" customHeight="1" thickBot="1" x14ac:dyDescent="0.25">
      <c r="A3" s="75"/>
      <c r="B3" s="76"/>
      <c r="C3" s="76"/>
      <c r="D3" s="76"/>
      <c r="E3" s="76"/>
      <c r="F3" s="76"/>
      <c r="G3" s="77"/>
    </row>
    <row r="4" spans="1:7" ht="15" thickBot="1" x14ac:dyDescent="0.25">
      <c r="A4" s="43"/>
      <c r="B4" s="23"/>
      <c r="C4" s="23"/>
      <c r="D4" s="41"/>
      <c r="E4" s="23"/>
      <c r="F4" s="41"/>
      <c r="G4" s="44"/>
    </row>
    <row r="5" spans="1:7" ht="54" customHeight="1" thickBot="1" x14ac:dyDescent="0.25">
      <c r="A5" s="24" t="s">
        <v>158</v>
      </c>
      <c r="B5" s="25" t="s">
        <v>159</v>
      </c>
      <c r="C5" s="25" t="s">
        <v>151</v>
      </c>
      <c r="D5" s="25" t="s">
        <v>149</v>
      </c>
      <c r="E5" s="25" t="s">
        <v>152</v>
      </c>
      <c r="F5" s="25" t="s">
        <v>157</v>
      </c>
      <c r="G5" s="26" t="s">
        <v>150</v>
      </c>
    </row>
    <row r="6" spans="1:7" ht="49.5" customHeight="1" thickBot="1" x14ac:dyDescent="0.25">
      <c r="A6" s="34" t="s">
        <v>126</v>
      </c>
      <c r="B6" s="28" t="str">
        <f>IF(ISERROR('Results Calculator - Pt1'!M3*10),"Please Complete Survey",'Results Calculator - Pt1'!M3*10)</f>
        <v>Please Complete Survey</v>
      </c>
      <c r="C6" s="27" t="str">
        <f>IF(ISTEXT(B6),"",IF(B6&lt;3,"This is likely to be a serious problem",IF(B6&lt;5,"This may be a problem",IF(B6&lt;7,"Opportunities for improvement",IF(B6&lt;8,"Competent",IF(B6&gt;7.999,"This is a strength for your organisation",""))))))</f>
        <v/>
      </c>
      <c r="D6" s="29" t="str">
        <f>IF(CONCATENATE('Results Calculator - Pt1'!O3,'Results Calculator - Pt1'!P3,'Results Calculator - Pt1'!Q3,'Results Calculator - Pt1'!R3)&lt;&gt;"",_xlfn.CONCAT('Results Calculator - Pt1'!O3,"  ",'Results Calculator - Pt1'!P3,"  ",'Results Calculator - Pt1'!Q3,"  ",'Results Calculator - Pt1'!R3),"No Critical Issues")</f>
        <v>No Critical Issues</v>
      </c>
      <c r="E6" s="27"/>
      <c r="F6" s="27" t="str">
        <f>IF(E6="","",IF(E6&lt;3,"This is likely to be a serious problem",IF(E6&lt;5,"This may be a problem",IF(E6&lt;7,"Opportunities for improvement",IF(E6&lt;8,"Competent",IF(E6&gt;7.999,"This is a strength for your organisation",""))))))</f>
        <v/>
      </c>
      <c r="G6" s="30"/>
    </row>
    <row r="7" spans="1:7" ht="49.5" customHeight="1" thickBot="1" x14ac:dyDescent="0.25">
      <c r="A7" s="35" t="s">
        <v>6</v>
      </c>
      <c r="B7" s="28" t="str">
        <f>IF(ISERROR('Results Calculator - Pt1'!M4*10),"Please Complete Survey",'Results Calculator - Pt1'!M4*10)</f>
        <v>Please Complete Survey</v>
      </c>
      <c r="C7" s="27" t="str">
        <f t="shared" ref="C7:C13" si="0">IF(ISTEXT(B7),"",IF(B7&lt;3,"This is likely to be a serious problem",IF(B7&lt;5,"This may be a problem",IF(B7&lt;7,"Opportunities for improvement",IF(B7&lt;8,"Competent",IF(B7&gt;7.999,"This is a strength for your organisation",""))))))</f>
        <v/>
      </c>
      <c r="D7" s="29" t="str">
        <f>IF(CONCATENATE('Results Calculator - Pt1'!O4,'Results Calculator - Pt1'!P4,'Results Calculator - Pt1'!Q4,'Results Calculator - Pt1'!R4)&lt;&gt;"",_xlfn.CONCAT('Results Calculator - Pt1'!O4,"  ",'Results Calculator - Pt1'!P4,"  ",'Results Calculator - Pt1'!Q4,"  ",'Results Calculator - Pt1'!R4),"No Critical Issues")</f>
        <v>No Critical Issues</v>
      </c>
      <c r="E7" s="27"/>
      <c r="F7" s="27" t="str">
        <f t="shared" ref="F7:F13" si="1">IF(E7="","",IF(E7&lt;3,"This is likely to be a serious problem",IF(E7&lt;5,"This may be a problem",IF(E7&lt;7,"Opportunities for improvement",IF(E7&lt;8,"Competent",IF(E7&gt;7.999,"This is a strength for your organisation",""))))))</f>
        <v/>
      </c>
      <c r="G7" s="31"/>
    </row>
    <row r="8" spans="1:7" ht="49.5" customHeight="1" thickBot="1" x14ac:dyDescent="0.25">
      <c r="A8" s="35" t="s">
        <v>127</v>
      </c>
      <c r="B8" s="28" t="str">
        <f>IF(ISERROR('Results Calculator - Pt1'!M5*10),"Please Complete Survey",'Results Calculator - Pt1'!M5*10)</f>
        <v>Please Complete Survey</v>
      </c>
      <c r="C8" s="27" t="str">
        <f t="shared" si="0"/>
        <v/>
      </c>
      <c r="D8" s="29" t="str">
        <f>IF(CONCATENATE('Results Calculator - Pt1'!O5,'Results Calculator - Pt1'!P5,'Results Calculator - Pt1'!Q5,'Results Calculator - Pt1'!R5)&lt;&gt;"",_xlfn.CONCAT('Results Calculator - Pt1'!O5,"  ",'Results Calculator - Pt1'!P5,"  ",'Results Calculator - Pt1'!Q5,"  ",'Results Calculator - Pt1'!R5),"No Critical Issues")</f>
        <v>No Critical Issues</v>
      </c>
      <c r="E8" s="27"/>
      <c r="F8" s="27" t="str">
        <f t="shared" si="1"/>
        <v/>
      </c>
      <c r="G8" s="31"/>
    </row>
    <row r="9" spans="1:7" ht="49.5" customHeight="1" thickBot="1" x14ac:dyDescent="0.25">
      <c r="A9" s="35" t="s">
        <v>13</v>
      </c>
      <c r="B9" s="28" t="str">
        <f>IF(ISERROR('Results Calculator - Pt1'!M6*10),"Please Complete Survey",'Results Calculator - Pt1'!M6*10)</f>
        <v>Please Complete Survey</v>
      </c>
      <c r="C9" s="27" t="str">
        <f t="shared" si="0"/>
        <v/>
      </c>
      <c r="D9" s="29" t="str">
        <f>IF(CONCATENATE('Results Calculator - Pt1'!O6,'Results Calculator - Pt1'!P6,'Results Calculator - Pt1'!Q6,'Results Calculator - Pt1'!R6)&lt;&gt;"",_xlfn.CONCAT('Results Calculator - Pt1'!O6,"  ",'Results Calculator - Pt1'!P6,"  ",'Results Calculator - Pt1'!Q6,"  ",'Results Calculator - Pt1'!R6),"No Critical Issues")</f>
        <v>No Critical Issues</v>
      </c>
      <c r="E9" s="27"/>
      <c r="F9" s="27" t="str">
        <f t="shared" si="1"/>
        <v/>
      </c>
      <c r="G9" s="31"/>
    </row>
    <row r="10" spans="1:7" ht="49.5" customHeight="1" thickBot="1" x14ac:dyDescent="0.25">
      <c r="A10" s="35" t="s">
        <v>19</v>
      </c>
      <c r="B10" s="28" t="str">
        <f>IF(ISERROR('Results Calculator - Pt1'!M7*10),"Please Complete Survey",'Results Calculator - Pt1'!M7*10)</f>
        <v>Please Complete Survey</v>
      </c>
      <c r="C10" s="27" t="str">
        <f t="shared" si="0"/>
        <v/>
      </c>
      <c r="D10" s="29" t="str">
        <f>IF(CONCATENATE('Results Calculator - Pt1'!O7,'Results Calculator - Pt1'!P7,'Results Calculator - Pt1'!Q7,'Results Calculator - Pt1'!R7)&lt;&gt;"",_xlfn.CONCAT('Results Calculator - Pt1'!O7,"  ",'Results Calculator - Pt1'!P7,"  ",'Results Calculator - Pt1'!Q7,"  ",'Results Calculator - Pt1'!R7),"No Critical Issues")</f>
        <v>No Critical Issues</v>
      </c>
      <c r="E10" s="27"/>
      <c r="F10" s="27" t="str">
        <f t="shared" si="1"/>
        <v/>
      </c>
      <c r="G10" s="31"/>
    </row>
    <row r="11" spans="1:7" ht="49.5" customHeight="1" thickBot="1" x14ac:dyDescent="0.25">
      <c r="A11" s="35" t="s">
        <v>25</v>
      </c>
      <c r="B11" s="28" t="str">
        <f>IF(ISERROR('Results Calculator - Pt1'!M8*10),"Please Complete Survey",'Results Calculator - Pt1'!M8*10)</f>
        <v>Please Complete Survey</v>
      </c>
      <c r="C11" s="27" t="str">
        <f t="shared" si="0"/>
        <v/>
      </c>
      <c r="D11" s="29" t="str">
        <f>IF(CONCATENATE('Results Calculator - Pt1'!O8,'Results Calculator - Pt1'!P8,'Results Calculator - Pt1'!Q8,'Results Calculator - Pt1'!R8)&lt;&gt;"",_xlfn.CONCAT('Results Calculator - Pt1'!O8,"  ",'Results Calculator - Pt1'!P8,"  ",'Results Calculator - Pt1'!Q8,"  ",'Results Calculator - Pt1'!R8),"No Critical Issues")</f>
        <v>No Critical Issues</v>
      </c>
      <c r="E11" s="27"/>
      <c r="F11" s="27" t="str">
        <f t="shared" si="1"/>
        <v/>
      </c>
      <c r="G11" s="31"/>
    </row>
    <row r="12" spans="1:7" ht="49.5" customHeight="1" thickBot="1" x14ac:dyDescent="0.25">
      <c r="A12" s="35" t="s">
        <v>128</v>
      </c>
      <c r="B12" s="28" t="str">
        <f>IF(ISERROR('Results Calculator - Pt1'!M9*10),"Please Complete Survey",'Results Calculator - Pt1'!M9*10)</f>
        <v>Please Complete Survey</v>
      </c>
      <c r="C12" s="27" t="str">
        <f t="shared" si="0"/>
        <v/>
      </c>
      <c r="D12" s="29" t="str">
        <f>IF(CONCATENATE('Results Calculator - Pt1'!O9,'Results Calculator - Pt1'!P9,'Results Calculator - Pt1'!Q9,'Results Calculator - Pt1'!R9)&lt;&gt;"",_xlfn.CONCAT('Results Calculator - Pt1'!O9,"  ",'Results Calculator - Pt1'!P9,"  ",'Results Calculator - Pt1'!Q9,"  ",'Results Calculator - Pt1'!R9),"No Critical Issues")</f>
        <v>No Critical Issues</v>
      </c>
      <c r="E12" s="27"/>
      <c r="F12" s="27" t="str">
        <f t="shared" si="1"/>
        <v/>
      </c>
      <c r="G12" s="31"/>
    </row>
    <row r="13" spans="1:7" ht="49.5" customHeight="1" thickBot="1" x14ac:dyDescent="0.25">
      <c r="A13" s="36" t="s">
        <v>34</v>
      </c>
      <c r="B13" s="28" t="str">
        <f>IF(ISERROR('Results Calculator - Pt1'!M10*10),"Please Complete Survey",'Results Calculator - Pt1'!M10*10)</f>
        <v>Please Complete Survey</v>
      </c>
      <c r="C13" s="27" t="str">
        <f t="shared" si="0"/>
        <v/>
      </c>
      <c r="D13" s="29" t="str">
        <f>IF(CONCATENATE('Results Calculator - Pt1'!O10,'Results Calculator - Pt1'!P10,'Results Calculator - Pt1'!Q10,'Results Calculator - Pt1'!R10)&lt;&gt;"",_xlfn.CONCAT('Results Calculator - Pt1'!O10,"  ",'Results Calculator - Pt1'!P10,"  ",'Results Calculator - Pt1'!Q10,"  ",'Results Calculator - Pt1'!R10),"No Critical Issues")</f>
        <v>No Critical Issues</v>
      </c>
      <c r="E13" s="32"/>
      <c r="F13" s="32" t="str">
        <f t="shared" si="1"/>
        <v/>
      </c>
      <c r="G13" s="33"/>
    </row>
  </sheetData>
  <mergeCells count="1">
    <mergeCell ref="A1:G3"/>
  </mergeCells>
  <conditionalFormatting sqref="D6:D13">
    <cfRule type="cellIs" dxfId="0" priority="1" operator="notEqual">
      <formula>"No Critical Issues"</formula>
    </cfRule>
  </conditionalFormatting>
  <pageMargins left="0.7" right="0.7" top="0.75" bottom="0.75" header="0.3" footer="0.3"/>
  <pageSetup paperSize="9" orientation="portrait" r:id="rId1"/>
  <headerFooter>
    <oddHeader>&amp;C&amp;"Calibri"&amp;12&amp;KEEDC00RMIT Classification: Trusted&amp;1#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S12"/>
  <sheetViews>
    <sheetView zoomScale="62" zoomScaleNormal="62" workbookViewId="0">
      <selection activeCell="H4" sqref="H4"/>
    </sheetView>
  </sheetViews>
  <sheetFormatPr defaultColWidth="9.140625" defaultRowHeight="15" x14ac:dyDescent="0.2"/>
  <cols>
    <col min="1" max="1" width="9.140625" style="7"/>
    <col min="2" max="2" width="58" style="7" customWidth="1"/>
    <col min="3" max="12" width="20" style="7" customWidth="1"/>
    <col min="13" max="13" width="43.42578125" style="7" customWidth="1"/>
    <col min="14" max="14" width="24" style="7" customWidth="1"/>
    <col min="15" max="19" width="14.85546875" style="7" customWidth="1"/>
    <col min="20" max="16384" width="9.140625" style="7"/>
  </cols>
  <sheetData>
    <row r="1" spans="1:19" ht="15.75" x14ac:dyDescent="0.2">
      <c r="C1" s="78" t="s">
        <v>129</v>
      </c>
      <c r="D1" s="78"/>
      <c r="E1" s="78" t="s">
        <v>130</v>
      </c>
      <c r="F1" s="78"/>
      <c r="G1" s="78" t="s">
        <v>131</v>
      </c>
      <c r="H1" s="78"/>
      <c r="I1" s="78" t="s">
        <v>132</v>
      </c>
      <c r="J1" s="78"/>
      <c r="K1" s="78" t="s">
        <v>133</v>
      </c>
      <c r="L1" s="78"/>
      <c r="M1" s="78" t="s">
        <v>140</v>
      </c>
    </row>
    <row r="2" spans="1:19" s="2" customFormat="1" ht="36.75" customHeight="1" x14ac:dyDescent="0.25">
      <c r="A2" s="2" t="s">
        <v>125</v>
      </c>
      <c r="C2" s="2" t="s">
        <v>139</v>
      </c>
      <c r="D2" s="2" t="s">
        <v>1</v>
      </c>
      <c r="E2" s="2" t="s">
        <v>139</v>
      </c>
      <c r="F2" s="2" t="s">
        <v>1</v>
      </c>
      <c r="G2" s="2" t="s">
        <v>139</v>
      </c>
      <c r="H2" s="2" t="s">
        <v>1</v>
      </c>
      <c r="I2" s="2" t="s">
        <v>139</v>
      </c>
      <c r="J2" s="2" t="s">
        <v>1</v>
      </c>
      <c r="K2" s="2" t="s">
        <v>139</v>
      </c>
      <c r="L2" s="2" t="s">
        <v>1</v>
      </c>
      <c r="M2" s="78"/>
      <c r="N2" s="22" t="s">
        <v>141</v>
      </c>
      <c r="O2" s="21" t="s">
        <v>153</v>
      </c>
      <c r="P2" s="21" t="s">
        <v>154</v>
      </c>
      <c r="Q2" s="21" t="s">
        <v>155</v>
      </c>
      <c r="R2" s="21" t="s">
        <v>156</v>
      </c>
      <c r="S2" s="21"/>
    </row>
    <row r="3" spans="1:19" s="8" customFormat="1" ht="30" x14ac:dyDescent="0.25">
      <c r="A3" s="8">
        <v>1</v>
      </c>
      <c r="B3" s="8" t="s">
        <v>126</v>
      </c>
      <c r="C3" s="8" t="str">
        <f>Survey!B8</f>
        <v>(Please select a response)</v>
      </c>
      <c r="D3" s="8" t="str">
        <f>INDEX('Step 3 Scoring'!$C$1:$H$1,1,(MATCH(C3,'Step 3 Scoring'!$C$2:$H$2,0)))</f>
        <v>Incomplete</v>
      </c>
      <c r="E3" s="8" t="str">
        <f>Survey!B9</f>
        <v>(Please select a response)</v>
      </c>
      <c r="F3" s="8" t="str">
        <f>INDEX('Step 3 Scoring'!$C$1:$H$1,1,(MATCH(E3,'Step 3 Scoring'!$C$3:$H$3,0)))</f>
        <v>Incomplete</v>
      </c>
      <c r="G3" s="8" t="str">
        <f>Survey!B10</f>
        <v>(Please select a response)</v>
      </c>
      <c r="H3" s="8" t="str">
        <f>INDEX('Step 3 Scoring'!$C$1:$H$1,1,(MATCH(G3,'Step 3 Scoring'!$C$4:$H$4,0)))</f>
        <v>Incomplete</v>
      </c>
      <c r="M3" s="8" t="e">
        <f>IF(D3&lt;0.5,((D3*((F3+H3)/2))),IF(F3&lt;0.5,((F3*(D3+H3)/2)),IF(H3&lt;0.5,((H3*(D3+F3)/2)),(D3+F3+H3)/3)))</f>
        <v>#VALUE!</v>
      </c>
      <c r="N3" s="8" t="s">
        <v>126</v>
      </c>
      <c r="O3" s="8" t="str">
        <f>IF(D3&lt;0.5,"Not enough executive support","")</f>
        <v/>
      </c>
      <c r="P3" s="8" t="str">
        <f>IF(F3&lt;0.5,"Not enough political support","")</f>
        <v/>
      </c>
      <c r="Q3" s="8" t="str">
        <f>IF(H3&lt;0.5,"Political/Executive Instability","")</f>
        <v/>
      </c>
    </row>
    <row r="4" spans="1:19" s="8" customFormat="1" ht="45" x14ac:dyDescent="0.25">
      <c r="A4" s="8">
        <v>2</v>
      </c>
      <c r="B4" s="8" t="s">
        <v>6</v>
      </c>
      <c r="C4" s="8" t="str">
        <f>Survey!B13</f>
        <v>(Please select a response)</v>
      </c>
      <c r="D4" s="8" t="str">
        <f>INDEX('Step 3 Scoring'!$C$1:$H$1,1,(MATCH(C4,'Step 3 Scoring'!$C$7:$H$7,0)))</f>
        <v>Incomplete</v>
      </c>
      <c r="E4" s="8" t="str">
        <f>Survey!B14</f>
        <v>(Please select a response)</v>
      </c>
      <c r="F4" s="8" t="str">
        <f>INDEX('Step 3 Scoring'!$C$1:$H$1,1,(MATCH(E4,'Step 3 Scoring'!$C$8:$H$8,0)))</f>
        <v>Incomplete</v>
      </c>
      <c r="G4" s="8" t="str">
        <f>Survey!B15</f>
        <v>(Please select a response)</v>
      </c>
      <c r="H4" s="8" t="str">
        <f>INDEX('Step 3 Scoring'!$C$1:$H$1,1,(MATCH(G4,'Step 3 Scoring'!$C$9:$G$9,0)))</f>
        <v>Incomplete</v>
      </c>
      <c r="I4" s="8" t="str">
        <f>Survey!B16</f>
        <v>(Please select a response)</v>
      </c>
      <c r="J4" s="8" t="str">
        <f>INDEX('Step 3 Scoring'!$C$1:$H$1,1,(MATCH(I4,'Step 3 Scoring'!$C$10:$H$10,0)))</f>
        <v>Incomplete</v>
      </c>
      <c r="M4" s="42" t="e">
        <f>IF(D4&lt;0.5,((D4*((F4+H4+J4)/3))),IF(F4&lt;0.5,((F4*(D4+H4+J4)/3)),IF(H4&lt;0.5,((H4*(D4+F4+J4)/3)),IF(J4&lt;0.5,(J4*((H4+F4+D4)/3)),((H4+F4+D4+J4)/4)))))</f>
        <v>#VALUE!</v>
      </c>
      <c r="N4" s="8" t="s">
        <v>6</v>
      </c>
      <c r="O4" s="8" t="str">
        <f>IF(F4&lt;0.5,"Lack of Standards","")</f>
        <v/>
      </c>
      <c r="P4" s="8" t="str">
        <f>IF(H4&lt;0.5,"Unresolved Legal Barriers","")</f>
        <v/>
      </c>
      <c r="Q4" s="8" t="str">
        <f>IF(J4&lt;0.5,"Not enough policy support","")</f>
        <v/>
      </c>
    </row>
    <row r="5" spans="1:19" s="8" customFormat="1" ht="30" x14ac:dyDescent="0.25">
      <c r="A5" s="8">
        <v>3</v>
      </c>
      <c r="B5" s="8" t="s">
        <v>127</v>
      </c>
      <c r="C5" s="8" t="str">
        <f>Survey!B19</f>
        <v>(Please select a response)</v>
      </c>
      <c r="D5" s="8" t="str">
        <f>INDEX('Step 3 Scoring'!$C$1:$H$1,1,(MATCH(C5,'Step 3 Scoring'!$C$13:$H$13,0)))</f>
        <v>Incomplete</v>
      </c>
      <c r="E5" s="8" t="str">
        <f>Survey!B20</f>
        <v>(Please select a response)</v>
      </c>
      <c r="F5" s="8" t="str">
        <f>INDEX('Step 3 Scoring'!$C$1:$H$1,1,(MATCH(E5,'Step 3 Scoring'!$C$14:$H$14,0)))</f>
        <v>Incomplete</v>
      </c>
      <c r="G5" s="8" t="str">
        <f>Survey!B21</f>
        <v>(Please select a response)</v>
      </c>
      <c r="H5" s="8" t="str">
        <f>INDEX('Step 3 Scoring'!$C$1:$H$1,1,(MATCH(G5,'Step 3 Scoring'!$C$15:$H$15,0)))</f>
        <v>Incomplete</v>
      </c>
      <c r="I5" s="8" t="str">
        <f>Survey!B22</f>
        <v>(Please select a response)</v>
      </c>
      <c r="J5" s="8" t="str">
        <f>INDEX('Step 3 Scoring'!$C$1:$H$1,1,(MATCH(I5,'Step 3 Scoring'!$C$16:$H$16,0)))</f>
        <v>Incomplete</v>
      </c>
      <c r="M5" s="42" t="e">
        <f>IF(D5&lt;0.5,((D5*((F5+H5+J5)/3))),IF(F5&lt;0.5,((F5*(D5+H5+J5)/3)),IF(H5&lt;0.5,((H5*(D5+F5+J5)/3)),IF(J5&lt;0.5,(J5*((H5+F5+D5)/3)),((H5+F5+D5+J5)/4)))))</f>
        <v>#VALUE!</v>
      </c>
      <c r="N5" s="8" t="s">
        <v>127</v>
      </c>
      <c r="O5" s="8" t="str">
        <f>IF(D5&lt;0.5,"Not Enough Staff","")</f>
        <v/>
      </c>
      <c r="P5" s="8" t="str">
        <f>IF(F5&lt;0.5,"Low Morale","")</f>
        <v/>
      </c>
      <c r="Q5" s="8" t="str">
        <f>IF(H5&lt;0.5,"Not Enough Time","")</f>
        <v/>
      </c>
    </row>
    <row r="6" spans="1:19" s="8" customFormat="1" ht="30" x14ac:dyDescent="0.25">
      <c r="A6" s="8">
        <v>4</v>
      </c>
      <c r="B6" s="8" t="s">
        <v>13</v>
      </c>
      <c r="C6" s="8" t="str">
        <f>Survey!B25</f>
        <v>(Please select a response)</v>
      </c>
      <c r="D6" s="8" t="str">
        <f>INDEX('Step 3 Scoring'!$C$1:$H$1,1,(MATCH(C6,'Step 3 Scoring'!$C$19:$H$19,0)))</f>
        <v>Incomplete</v>
      </c>
      <c r="E6" s="8" t="str">
        <f>Survey!B26</f>
        <v>(Please select a response)</v>
      </c>
      <c r="F6" s="8" t="str">
        <f>INDEX('Step 3 Scoring'!$C$1:$H$1,1,(MATCH(E6,'Step 3 Scoring'!$C$20:$H$20,0)))</f>
        <v>Incomplete</v>
      </c>
      <c r="G6" s="8" t="str">
        <f>Survey!B27</f>
        <v>(Please select a response)</v>
      </c>
      <c r="H6" s="8" t="str">
        <f>INDEX('Step 3 Scoring'!$C$1:$H$1,1,(MATCH(G6,'Step 3 Scoring'!$C$21:$H$21,0)))</f>
        <v>Incomplete</v>
      </c>
      <c r="I6" s="8" t="str">
        <f>Survey!B28</f>
        <v>(Please select a response)</v>
      </c>
      <c r="J6" s="8" t="str">
        <f>INDEX('Step 3 Scoring'!$C$1:$H$1,1,(MATCH(I6,'Step 3 Scoring'!$C$22:$H$22,0)))</f>
        <v>Incomplete</v>
      </c>
      <c r="K6" s="8" t="str">
        <f>Survey!B29</f>
        <v>(Please select a response)</v>
      </c>
      <c r="L6" s="8" t="str">
        <f>INDEX('Step 3 Scoring'!$C$1:$H$1,1,(MATCH(K6,'Step 3 Scoring'!$C$23:$H$23,0)))</f>
        <v>Incomplete</v>
      </c>
      <c r="M6" s="8" t="e">
        <f>IF(D6&lt;0.5,((D6*((F6+H6+J6+L6)/4))),IF(F6&lt;0.5,((F6*(D6+H6+J6+L6)/4)),IF(H6&lt;0.5,((H6*(D6+F6+J6+L6)/4)),IF(J6&lt;0.5,(J6*((H6+F6+D6+L6)/4)),IF(L6&lt;0.5,(L6*((H6+F6+D6+L6+J6)/4)),((H6+F6+D6+J6+L6)/5))))))</f>
        <v>#VALUE!</v>
      </c>
      <c r="N6" s="8" t="s">
        <v>13</v>
      </c>
      <c r="O6" s="8" t="str">
        <f>IF(D6&lt;0.5,"Community historically not involved in project decisions","")</f>
        <v/>
      </c>
      <c r="P6" s="8" t="str">
        <f>IF(J6&lt;0.5,"Lack of skilled engagement guidance","")</f>
        <v/>
      </c>
    </row>
    <row r="7" spans="1:19" s="8" customFormat="1" ht="30" x14ac:dyDescent="0.25">
      <c r="A7" s="8">
        <v>5</v>
      </c>
      <c r="B7" s="8" t="s">
        <v>19</v>
      </c>
      <c r="C7" s="8" t="str">
        <f>Survey!B32</f>
        <v>(Please select a response)</v>
      </c>
      <c r="D7" s="8" t="str">
        <f>INDEX('Step 3 Scoring'!$C$1:$H$1,1,(MATCH(C7,'Step 3 Scoring'!$C$26:$H$26,0)))</f>
        <v>Incomplete</v>
      </c>
      <c r="E7" s="8" t="str">
        <f>Survey!B33</f>
        <v>(Please select a response)</v>
      </c>
      <c r="F7" s="8" t="str">
        <f>INDEX('Step 3 Scoring'!$C$1:$H$1,1,(MATCH(E7,'Step 3 Scoring'!$C$27:$H$27,0)))</f>
        <v>Incomplete</v>
      </c>
      <c r="G7" s="8" t="str">
        <f>Survey!B34</f>
        <v>(Please select a response)</v>
      </c>
      <c r="H7" s="8" t="str">
        <f>INDEX('Step 3 Scoring'!$C$1:$H$1,1,(MATCH(G7,'Step 3 Scoring'!$C$28:$H$28,0)))</f>
        <v>Incomplete</v>
      </c>
      <c r="I7" s="8" t="str">
        <f>Survey!B35</f>
        <v>(Please select a response)</v>
      </c>
      <c r="J7" s="8" t="str">
        <f>INDEX('Step 3 Scoring'!$C$1:$H$1,1,(MATCH(I7,'Step 3 Scoring'!$C$29:$H$29,0)))</f>
        <v>Incomplete</v>
      </c>
      <c r="M7" s="8" t="e">
        <f>IF(D7&lt;0.5,((D7*((F7+H7+J7)/3))),IF(F7&lt;0.5,((F7*(D7+H7+J7)/3)),IF(H7&lt;0.5,((H7*(D7+F7+J7)/3)),IF(J7&lt;0.5,(J7*((H7+F7+D7)/3)),((H7+F7+D7+J7)/4)))))</f>
        <v>#VALUE!</v>
      </c>
      <c r="N7" s="8" t="s">
        <v>19</v>
      </c>
      <c r="O7" s="8" t="str">
        <f>IF(D7&lt;0.5,"Need support of engineering team","")</f>
        <v/>
      </c>
      <c r="P7" s="8" t="str">
        <f>IF(F7&lt;0.5,"Need support of design team","")</f>
        <v/>
      </c>
      <c r="Q7" s="8" t="str">
        <f>IF(H7&lt;0.5,"Need more maintenance support","")</f>
        <v/>
      </c>
    </row>
    <row r="8" spans="1:19" s="8" customFormat="1" ht="30" x14ac:dyDescent="0.25">
      <c r="A8" s="8">
        <v>6</v>
      </c>
      <c r="B8" s="8" t="s">
        <v>25</v>
      </c>
      <c r="C8" s="8" t="str">
        <f>Survey!B38</f>
        <v>(Please select a response)</v>
      </c>
      <c r="D8" s="8" t="str">
        <f>INDEX('Step 3 Scoring'!$C$1:$H$1,1,(MATCH(C8,'Step 3 Scoring'!$C$32:$H$32,0)))</f>
        <v>Incomplete</v>
      </c>
      <c r="E8" s="8" t="str">
        <f>Survey!B39</f>
        <v>(Please select a response)</v>
      </c>
      <c r="F8" s="8" t="str">
        <f>INDEX('Step 3 Scoring'!$C$1:$H$1,1,(MATCH(E8,'Step 3 Scoring'!$C$33:$H$33,0)))</f>
        <v>Incomplete</v>
      </c>
      <c r="G8" s="8" t="str">
        <f>Survey!B40</f>
        <v>(Please select a response)</v>
      </c>
      <c r="H8" s="8" t="str">
        <f>INDEX('Step 3 Scoring'!$C$1:$H$1,1,(MATCH(G8,'Step 3 Scoring'!$C$34:$H$34,0)))</f>
        <v>Incomplete</v>
      </c>
      <c r="M8" s="8" t="e">
        <f>IF(D8&lt;0.5,((D8*((F8+H8)/2))),IF(F8&lt;0.5,((F8*(D8+H8)/2)),IF(H8&lt;0.5,((H8*(D8+F8)/2)),(D8+F8+H8)/3)))</f>
        <v>#VALUE!</v>
      </c>
      <c r="N8" s="8" t="s">
        <v>25</v>
      </c>
      <c r="O8" s="8" t="str">
        <f>IF(D8&lt;0.5,"Culture not very supportive of innovation","")</f>
        <v/>
      </c>
      <c r="P8" s="8" t="str">
        <f>IF(F8&lt;0.5,"Need to accept risk of failure","")</f>
        <v/>
      </c>
      <c r="Q8" s="8" t="str">
        <f>IF(H8&lt;0.5,"Tradeoffs may be difficult to make","")</f>
        <v/>
      </c>
    </row>
    <row r="9" spans="1:19" s="8" customFormat="1" ht="45" x14ac:dyDescent="0.25">
      <c r="A9" s="8">
        <v>7</v>
      </c>
      <c r="B9" s="8" t="s">
        <v>128</v>
      </c>
      <c r="C9" s="8" t="str">
        <f>Survey!B43</f>
        <v>(Please select a response)</v>
      </c>
      <c r="D9" s="8" t="str">
        <f>INDEX('Step 3 Scoring'!$C$1:$H$1,1,(MATCH(C9,'Step 3 Scoring'!$C$37:$H$37,0)))</f>
        <v>Incomplete</v>
      </c>
      <c r="E9" s="8" t="str">
        <f>Survey!B44</f>
        <v>(Please select a response)</v>
      </c>
      <c r="F9" s="8" t="str">
        <f>INDEX('Step 3 Scoring'!$C$1:$H$1,1,(MATCH(E9,'Step 3 Scoring'!$C$38:$H$38,0)))</f>
        <v>Incomplete</v>
      </c>
      <c r="G9" s="8" t="str">
        <f>Survey!B45</f>
        <v>(Please select a response)</v>
      </c>
      <c r="H9" s="8" t="str">
        <f>INDEX('Step 3 Scoring'!$C$1:$H$1,1,(MATCH(G9,'Step 3 Scoring'!$C$39:$H$39,0)))</f>
        <v>Incomplete</v>
      </c>
      <c r="I9" s="8" t="str">
        <f>Survey!B46</f>
        <v>(Please select a response)</v>
      </c>
      <c r="J9" s="8" t="str">
        <f>INDEX('Step 3 Scoring'!$C$1:$H$1,1,(MATCH(I9,'Step 3 Scoring'!$C$40:$G$40,0)))</f>
        <v>Incomplete</v>
      </c>
      <c r="M9" s="8" t="e">
        <f>IF(D9&lt;0.5,((D9*((F9+H9+J9)/3))),IF(F9&lt;0.5,((F9*(D9+H9+J9)/3)),IF(H9&lt;0.5,((H9*(D9+F9+J9)/3)),IF(J9&lt;0.5,(J9*((H9+F9+D9)/3)),((H9+F9+D9+J9)/4)))))</f>
        <v>#VALUE!</v>
      </c>
      <c r="N9" s="8" t="s">
        <v>128</v>
      </c>
      <c r="O9" s="8" t="str">
        <f>IF(F9&lt;0.5,"External approvals may be a barrier","")</f>
        <v/>
      </c>
      <c r="P9" s="8" t="str">
        <f>IF(J9&lt;0.5,"External agency relations may be a barrier","")</f>
        <v/>
      </c>
    </row>
    <row r="10" spans="1:19" s="8" customFormat="1" ht="30" x14ac:dyDescent="0.25">
      <c r="A10" s="8">
        <v>8</v>
      </c>
      <c r="B10" s="8" t="s">
        <v>34</v>
      </c>
      <c r="C10" s="8" t="str">
        <f>Survey!B49</f>
        <v>(Please select a response)</v>
      </c>
      <c r="D10" s="8" t="str">
        <f>INDEX('Step 3 Scoring'!$C$1:$H$1,1,(MATCH(C10,'Step 3 Scoring'!$C$43:$G$43,0)))</f>
        <v>Incomplete</v>
      </c>
      <c r="E10" s="8" t="str">
        <f>Survey!B50</f>
        <v>(Please select a response)</v>
      </c>
      <c r="F10" s="8" t="str">
        <f>INDEX('Step 3 Scoring'!$C$1:$H$1,1,(MATCH(E10,'Step 3 Scoring'!$C$44:$G$44,0)))</f>
        <v>Incomplete</v>
      </c>
      <c r="G10" s="8" t="str">
        <f>Survey!B51</f>
        <v>(Please select a response)</v>
      </c>
      <c r="H10" s="8" t="str">
        <f>INDEX('Step 3 Scoring'!$C$1:$H$1,1,(MATCH(G10,'Step 3 Scoring'!$C$45:$G$45,0)))</f>
        <v>Incomplete</v>
      </c>
      <c r="I10" s="8" t="str">
        <f>Survey!B52</f>
        <v>(Please select a response)</v>
      </c>
      <c r="J10" s="8" t="str">
        <f>INDEX('Step 3 Scoring'!$C$1:$H$1,1,(MATCH(I10,'Step 3 Scoring'!$C$46:$G$46,0)))</f>
        <v>Incomplete</v>
      </c>
      <c r="M10" s="8" t="e">
        <f>IF(D10&lt;0.5,((D10*((F10+H10+J10)/3))),IF(F10&lt;0.5,((F10*(D10+H10+J10)/3)),IF(H10&lt;0.5,((H10*(D10+F10+J10)/3)),IF(J10&lt;0.5,(J10*((H10+F10+D10)/3)),((H10+F10+D10+J10)/4)))))</f>
        <v>#VALUE!</v>
      </c>
      <c r="N10" s="8" t="s">
        <v>34</v>
      </c>
      <c r="O10" s="8" t="str">
        <f>IF(D10&lt;0.5,"Limited access to engineering skills","")</f>
        <v/>
      </c>
      <c r="P10" s="8" t="str">
        <f>IF(F10&lt;0.5,"Limited access to design skills","")</f>
        <v/>
      </c>
      <c r="Q10" s="8" t="str">
        <f>IF(H10&lt;0.5,"Limited access to horticultural skills","")</f>
        <v/>
      </c>
      <c r="R10" s="8" t="str">
        <f>IF(J10&lt;0.5,"Limited access to construction and/or maintenance skills","")</f>
        <v/>
      </c>
    </row>
    <row r="12" spans="1:19" x14ac:dyDescent="0.2">
      <c r="M12" s="8"/>
    </row>
  </sheetData>
  <mergeCells count="6">
    <mergeCell ref="M1:M2"/>
    <mergeCell ref="C1:D1"/>
    <mergeCell ref="E1:F1"/>
    <mergeCell ref="G1:H1"/>
    <mergeCell ref="I1:J1"/>
    <mergeCell ref="K1:L1"/>
  </mergeCells>
  <pageMargins left="0.7" right="0.7" top="0.75" bottom="0.75" header="0.3" footer="0.3"/>
  <pageSetup paperSize="9" orientation="portrait" r:id="rId1"/>
  <headerFooter>
    <oddHeader>&amp;C&amp;"Calibri"&amp;12&amp;KEEDC00RMIT Classification: Trusted&amp;1#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6"/>
  <sheetViews>
    <sheetView topLeftCell="A5" workbookViewId="0">
      <selection activeCell="E9" sqref="E9"/>
    </sheetView>
  </sheetViews>
  <sheetFormatPr defaultColWidth="36" defaultRowHeight="60" customHeight="1" x14ac:dyDescent="0.25"/>
  <cols>
    <col min="1" max="1" width="8.5703125" customWidth="1"/>
  </cols>
  <sheetData>
    <row r="1" spans="1:8" ht="60" customHeight="1" x14ac:dyDescent="0.25">
      <c r="B1" s="3" t="s">
        <v>2</v>
      </c>
      <c r="C1" s="3" t="s">
        <v>138</v>
      </c>
      <c r="D1" s="3">
        <v>1</v>
      </c>
      <c r="E1" s="4">
        <v>0.8</v>
      </c>
      <c r="F1" s="4">
        <v>0.6</v>
      </c>
      <c r="G1" s="4">
        <v>0.4</v>
      </c>
      <c r="H1" s="4">
        <v>0.2</v>
      </c>
    </row>
    <row r="2" spans="1:8" ht="60" customHeight="1" x14ac:dyDescent="0.25">
      <c r="A2" t="s">
        <v>136</v>
      </c>
      <c r="B2" s="4" t="s">
        <v>44</v>
      </c>
      <c r="C2" s="6" t="s">
        <v>121</v>
      </c>
      <c r="D2" s="4" t="s">
        <v>39</v>
      </c>
      <c r="E2" s="4" t="s">
        <v>40</v>
      </c>
      <c r="F2" s="4" t="s">
        <v>41</v>
      </c>
      <c r="G2" s="4" t="s">
        <v>43</v>
      </c>
      <c r="H2" s="4" t="s">
        <v>42</v>
      </c>
    </row>
    <row r="3" spans="1:8" ht="60" customHeight="1" x14ac:dyDescent="0.25">
      <c r="A3" t="s">
        <v>136</v>
      </c>
      <c r="B3" s="4" t="s">
        <v>4</v>
      </c>
      <c r="C3" s="6" t="s">
        <v>121</v>
      </c>
      <c r="D3" s="4" t="s">
        <v>39</v>
      </c>
      <c r="E3" s="4" t="s">
        <v>40</v>
      </c>
      <c r="F3" s="4" t="s">
        <v>41</v>
      </c>
      <c r="G3" s="4" t="s">
        <v>43</v>
      </c>
      <c r="H3" s="4" t="s">
        <v>42</v>
      </c>
    </row>
    <row r="4" spans="1:8" ht="60" customHeight="1" x14ac:dyDescent="0.25">
      <c r="A4" t="s">
        <v>137</v>
      </c>
      <c r="B4" s="4" t="s">
        <v>5</v>
      </c>
      <c r="C4" s="6" t="s">
        <v>121</v>
      </c>
      <c r="D4" s="4" t="s">
        <v>46</v>
      </c>
      <c r="F4" s="4" t="s">
        <v>45</v>
      </c>
      <c r="G4" s="4" t="s">
        <v>47</v>
      </c>
      <c r="H4" s="4"/>
    </row>
    <row r="5" spans="1:8" ht="60" customHeight="1" x14ac:dyDescent="0.25">
      <c r="B5" s="4"/>
      <c r="C5" s="4"/>
      <c r="D5" s="4"/>
      <c r="E5" s="4"/>
      <c r="F5" s="4"/>
      <c r="G5" s="4"/>
      <c r="H5" s="4"/>
    </row>
    <row r="6" spans="1:8" ht="60" customHeight="1" x14ac:dyDescent="0.25">
      <c r="B6" s="5" t="s">
        <v>6</v>
      </c>
      <c r="C6" s="5"/>
      <c r="D6" s="3">
        <v>10</v>
      </c>
      <c r="E6" s="4">
        <v>8</v>
      </c>
      <c r="F6" s="4">
        <v>6</v>
      </c>
      <c r="G6" s="4">
        <v>4</v>
      </c>
      <c r="H6" s="4">
        <v>2</v>
      </c>
    </row>
    <row r="7" spans="1:8" ht="60" customHeight="1" x14ac:dyDescent="0.25">
      <c r="A7" t="s">
        <v>136</v>
      </c>
      <c r="B7" s="4" t="s">
        <v>142</v>
      </c>
      <c r="C7" s="6" t="s">
        <v>121</v>
      </c>
      <c r="D7" s="4" t="s">
        <v>48</v>
      </c>
      <c r="E7" s="4" t="s">
        <v>49</v>
      </c>
      <c r="F7" s="4" t="s">
        <v>144</v>
      </c>
      <c r="G7" s="4"/>
      <c r="H7" s="4"/>
    </row>
    <row r="8" spans="1:8" ht="60" customHeight="1" x14ac:dyDescent="0.25">
      <c r="A8" t="s">
        <v>137</v>
      </c>
      <c r="B8" s="4" t="s">
        <v>7</v>
      </c>
      <c r="C8" s="6" t="s">
        <v>121</v>
      </c>
      <c r="D8" s="4" t="s">
        <v>48</v>
      </c>
      <c r="E8" s="4" t="s">
        <v>49</v>
      </c>
      <c r="F8" s="4" t="s">
        <v>50</v>
      </c>
      <c r="G8" s="4" t="s">
        <v>134</v>
      </c>
      <c r="H8" s="4"/>
    </row>
    <row r="9" spans="1:8" ht="60" customHeight="1" x14ac:dyDescent="0.25">
      <c r="A9" t="s">
        <v>136</v>
      </c>
      <c r="B9" s="4" t="s">
        <v>8</v>
      </c>
      <c r="C9" s="6" t="s">
        <v>121</v>
      </c>
      <c r="D9" s="4" t="s">
        <v>52</v>
      </c>
      <c r="E9" s="4" t="s">
        <v>161</v>
      </c>
      <c r="G9" s="4" t="s">
        <v>51</v>
      </c>
    </row>
    <row r="10" spans="1:8" ht="60" customHeight="1" x14ac:dyDescent="0.25">
      <c r="A10" t="s">
        <v>137</v>
      </c>
      <c r="B10" s="4" t="s">
        <v>162</v>
      </c>
      <c r="C10" s="6" t="s">
        <v>121</v>
      </c>
      <c r="D10" s="4" t="s">
        <v>143</v>
      </c>
      <c r="E10" s="4" t="s">
        <v>53</v>
      </c>
      <c r="F10" s="4" t="s">
        <v>55</v>
      </c>
      <c r="G10" s="4" t="s">
        <v>145</v>
      </c>
      <c r="H10" s="4" t="s">
        <v>54</v>
      </c>
    </row>
    <row r="11" spans="1:8" ht="60" customHeight="1" x14ac:dyDescent="0.25">
      <c r="B11" s="4"/>
      <c r="C11" s="4"/>
      <c r="D11" s="4"/>
      <c r="E11" s="4"/>
      <c r="F11" s="4"/>
      <c r="G11" s="4"/>
      <c r="H11" s="4"/>
    </row>
    <row r="12" spans="1:8" ht="60" customHeight="1" x14ac:dyDescent="0.25">
      <c r="B12" s="3" t="s">
        <v>10</v>
      </c>
      <c r="C12" s="3"/>
      <c r="D12" s="3">
        <v>10</v>
      </c>
      <c r="E12" s="4">
        <v>8</v>
      </c>
      <c r="F12" s="4">
        <v>6</v>
      </c>
      <c r="G12" s="4">
        <v>4</v>
      </c>
      <c r="H12" s="4">
        <v>2</v>
      </c>
    </row>
    <row r="13" spans="1:8" ht="60" customHeight="1" x14ac:dyDescent="0.25">
      <c r="A13" t="s">
        <v>136</v>
      </c>
      <c r="B13" s="4" t="s">
        <v>14</v>
      </c>
      <c r="C13" s="6" t="s">
        <v>121</v>
      </c>
      <c r="D13" s="4" t="s">
        <v>163</v>
      </c>
      <c r="E13" s="4" t="s">
        <v>56</v>
      </c>
      <c r="G13" s="4" t="s">
        <v>57</v>
      </c>
      <c r="H13" s="4" t="s">
        <v>58</v>
      </c>
    </row>
    <row r="14" spans="1:8" ht="60" customHeight="1" x14ac:dyDescent="0.25">
      <c r="A14" t="s">
        <v>137</v>
      </c>
      <c r="B14" s="4" t="s">
        <v>11</v>
      </c>
      <c r="C14" s="6" t="s">
        <v>121</v>
      </c>
      <c r="D14" s="4" t="s">
        <v>60</v>
      </c>
      <c r="E14" s="4" t="s">
        <v>59</v>
      </c>
      <c r="G14" s="4" t="s">
        <v>135</v>
      </c>
      <c r="H14" s="4"/>
    </row>
    <row r="15" spans="1:8" ht="60" customHeight="1" x14ac:dyDescent="0.25">
      <c r="A15" t="s">
        <v>137</v>
      </c>
      <c r="B15" s="4" t="s">
        <v>160</v>
      </c>
      <c r="C15" s="6" t="s">
        <v>121</v>
      </c>
      <c r="D15" s="4" t="s">
        <v>61</v>
      </c>
      <c r="F15" s="4" t="s">
        <v>63</v>
      </c>
      <c r="G15" s="4" t="s">
        <v>62</v>
      </c>
    </row>
    <row r="16" spans="1:8" ht="60" customHeight="1" x14ac:dyDescent="0.25">
      <c r="A16" t="s">
        <v>136</v>
      </c>
      <c r="B16" s="4" t="s">
        <v>12</v>
      </c>
      <c r="C16" s="6" t="s">
        <v>121</v>
      </c>
      <c r="D16" s="4" t="s">
        <v>64</v>
      </c>
      <c r="E16" s="4" t="s">
        <v>65</v>
      </c>
      <c r="F16" s="4" t="s">
        <v>66</v>
      </c>
      <c r="G16" s="4"/>
      <c r="H16" s="4"/>
    </row>
    <row r="17" spans="1:8" ht="60" customHeight="1" x14ac:dyDescent="0.25">
      <c r="B17" s="4"/>
      <c r="C17" s="4"/>
      <c r="D17" s="4"/>
      <c r="E17" s="4"/>
      <c r="F17" s="4"/>
      <c r="G17" s="4"/>
      <c r="H17" s="4"/>
    </row>
    <row r="18" spans="1:8" ht="60" customHeight="1" x14ac:dyDescent="0.25">
      <c r="B18" s="3" t="s">
        <v>13</v>
      </c>
      <c r="C18" s="3"/>
      <c r="D18" s="3">
        <v>10</v>
      </c>
      <c r="E18" s="4">
        <v>8</v>
      </c>
      <c r="F18" s="4">
        <v>6</v>
      </c>
      <c r="G18" s="4">
        <v>4</v>
      </c>
      <c r="H18" s="4">
        <v>2</v>
      </c>
    </row>
    <row r="19" spans="1:8" ht="60" customHeight="1" x14ac:dyDescent="0.25">
      <c r="A19" t="s">
        <v>137</v>
      </c>
      <c r="B19" s="4" t="s">
        <v>15</v>
      </c>
      <c r="C19" s="6" t="s">
        <v>121</v>
      </c>
      <c r="D19" s="4" t="s">
        <v>68</v>
      </c>
      <c r="E19" s="4" t="s">
        <v>69</v>
      </c>
      <c r="F19" s="4" t="s">
        <v>67</v>
      </c>
      <c r="G19" s="4" t="s">
        <v>146</v>
      </c>
      <c r="H19" s="4"/>
    </row>
    <row r="20" spans="1:8" ht="60" customHeight="1" x14ac:dyDescent="0.25">
      <c r="A20" t="s">
        <v>137</v>
      </c>
      <c r="B20" s="4" t="s">
        <v>16</v>
      </c>
      <c r="C20" s="6" t="s">
        <v>121</v>
      </c>
      <c r="D20" s="4" t="s">
        <v>70</v>
      </c>
      <c r="E20" s="4" t="s">
        <v>71</v>
      </c>
      <c r="F20" s="4" t="s">
        <v>72</v>
      </c>
      <c r="G20" s="4"/>
      <c r="H20" s="4"/>
    </row>
    <row r="21" spans="1:8" ht="60" customHeight="1" x14ac:dyDescent="0.25">
      <c r="A21" t="s">
        <v>137</v>
      </c>
      <c r="B21" s="4" t="s">
        <v>73</v>
      </c>
      <c r="C21" s="6" t="s">
        <v>121</v>
      </c>
      <c r="D21" s="4" t="s">
        <v>74</v>
      </c>
      <c r="E21" s="4" t="s">
        <v>75</v>
      </c>
      <c r="F21" s="4" t="s">
        <v>76</v>
      </c>
      <c r="H21" s="4"/>
    </row>
    <row r="22" spans="1:8" ht="60" customHeight="1" x14ac:dyDescent="0.25">
      <c r="A22" t="s">
        <v>137</v>
      </c>
      <c r="B22" s="4" t="s">
        <v>18</v>
      </c>
      <c r="C22" s="6" t="s">
        <v>121</v>
      </c>
      <c r="D22" s="4" t="s">
        <v>77</v>
      </c>
      <c r="E22" s="4" t="s">
        <v>78</v>
      </c>
      <c r="F22" s="4" t="s">
        <v>79</v>
      </c>
      <c r="G22" s="4" t="s">
        <v>80</v>
      </c>
      <c r="H22" s="4"/>
    </row>
    <row r="23" spans="1:8" ht="60" customHeight="1" x14ac:dyDescent="0.25">
      <c r="A23" t="s">
        <v>137</v>
      </c>
      <c r="B23" s="4" t="s">
        <v>29</v>
      </c>
      <c r="C23" s="6" t="s">
        <v>121</v>
      </c>
      <c r="D23" s="4" t="s">
        <v>81</v>
      </c>
      <c r="E23" s="4" t="s">
        <v>82</v>
      </c>
      <c r="F23" s="4" t="s">
        <v>0</v>
      </c>
      <c r="G23" s="4"/>
      <c r="H23" s="4"/>
    </row>
    <row r="24" spans="1:8" ht="60" customHeight="1" x14ac:dyDescent="0.25">
      <c r="B24" s="4"/>
      <c r="C24" s="4"/>
      <c r="D24" s="4"/>
      <c r="E24" s="4"/>
      <c r="F24" s="4"/>
      <c r="G24" s="4"/>
      <c r="H24" s="4"/>
    </row>
    <row r="25" spans="1:8" ht="60" customHeight="1" x14ac:dyDescent="0.25">
      <c r="B25" s="3" t="s">
        <v>20</v>
      </c>
      <c r="C25" s="3"/>
      <c r="D25" s="3">
        <v>10</v>
      </c>
      <c r="E25" s="4">
        <v>8</v>
      </c>
      <c r="F25" s="4">
        <v>6</v>
      </c>
      <c r="G25" s="4">
        <v>4</v>
      </c>
      <c r="H25" s="4">
        <v>2</v>
      </c>
    </row>
    <row r="26" spans="1:8" ht="60" customHeight="1" x14ac:dyDescent="0.25">
      <c r="A26" t="s">
        <v>136</v>
      </c>
      <c r="B26" s="4" t="s">
        <v>21</v>
      </c>
      <c r="C26" s="6" t="s">
        <v>121</v>
      </c>
      <c r="D26" s="4" t="s">
        <v>84</v>
      </c>
      <c r="E26" s="4" t="s">
        <v>83</v>
      </c>
      <c r="F26" s="4" t="s">
        <v>85</v>
      </c>
      <c r="G26" s="4" t="s">
        <v>86</v>
      </c>
      <c r="H26" s="4" t="s">
        <v>87</v>
      </c>
    </row>
    <row r="27" spans="1:8" ht="60" customHeight="1" x14ac:dyDescent="0.25">
      <c r="A27" t="s">
        <v>136</v>
      </c>
      <c r="B27" s="4" t="s">
        <v>22</v>
      </c>
      <c r="C27" s="6" t="s">
        <v>121</v>
      </c>
      <c r="D27" s="4" t="s">
        <v>84</v>
      </c>
      <c r="E27" s="4" t="s">
        <v>83</v>
      </c>
      <c r="F27" s="4" t="s">
        <v>85</v>
      </c>
      <c r="G27" s="4" t="s">
        <v>86</v>
      </c>
      <c r="H27" s="4" t="s">
        <v>87</v>
      </c>
    </row>
    <row r="28" spans="1:8" ht="60" customHeight="1" x14ac:dyDescent="0.25">
      <c r="A28" t="s">
        <v>136</v>
      </c>
      <c r="B28" s="4" t="s">
        <v>23</v>
      </c>
      <c r="C28" s="6" t="s">
        <v>121</v>
      </c>
      <c r="D28" s="4" t="s">
        <v>84</v>
      </c>
      <c r="E28" s="4" t="s">
        <v>83</v>
      </c>
      <c r="F28" s="4" t="s">
        <v>85</v>
      </c>
      <c r="G28" s="4" t="s">
        <v>86</v>
      </c>
      <c r="H28" s="4" t="s">
        <v>87</v>
      </c>
    </row>
    <row r="29" spans="1:8" ht="60" customHeight="1" x14ac:dyDescent="0.25">
      <c r="A29" t="s">
        <v>136</v>
      </c>
      <c r="B29" s="4" t="s">
        <v>24</v>
      </c>
      <c r="C29" s="6" t="s">
        <v>121</v>
      </c>
      <c r="D29" s="4" t="s">
        <v>90</v>
      </c>
      <c r="E29" s="4" t="s">
        <v>89</v>
      </c>
      <c r="F29" s="4" t="s">
        <v>88</v>
      </c>
      <c r="G29" s="4"/>
      <c r="H29" s="4"/>
    </row>
    <row r="30" spans="1:8" ht="60" customHeight="1" x14ac:dyDescent="0.25">
      <c r="B30" s="4"/>
      <c r="C30" s="4"/>
      <c r="D30" s="4"/>
      <c r="E30" s="4"/>
      <c r="F30" s="4"/>
      <c r="G30" s="4"/>
      <c r="H30" s="4"/>
    </row>
    <row r="31" spans="1:8" ht="60" customHeight="1" x14ac:dyDescent="0.25">
      <c r="B31" s="3" t="s">
        <v>25</v>
      </c>
      <c r="C31" s="3"/>
      <c r="D31" s="3">
        <v>10</v>
      </c>
      <c r="E31" s="4">
        <v>8</v>
      </c>
      <c r="F31" s="4">
        <v>6</v>
      </c>
      <c r="G31" s="4">
        <v>4</v>
      </c>
      <c r="H31" s="4">
        <v>2</v>
      </c>
    </row>
    <row r="32" spans="1:8" ht="60" customHeight="1" x14ac:dyDescent="0.25">
      <c r="A32" t="s">
        <v>137</v>
      </c>
      <c r="B32" s="4" t="s">
        <v>93</v>
      </c>
      <c r="C32" s="6" t="s">
        <v>121</v>
      </c>
      <c r="D32" s="4" t="s">
        <v>91</v>
      </c>
      <c r="E32" s="4" t="s">
        <v>92</v>
      </c>
      <c r="F32" s="4" t="s">
        <v>94</v>
      </c>
      <c r="G32" s="4" t="s">
        <v>147</v>
      </c>
      <c r="H32" s="4" t="s">
        <v>95</v>
      </c>
    </row>
    <row r="33" spans="1:8" ht="60" customHeight="1" x14ac:dyDescent="0.25">
      <c r="A33" t="s">
        <v>137</v>
      </c>
      <c r="B33" s="4" t="s">
        <v>99</v>
      </c>
      <c r="C33" s="6" t="s">
        <v>121</v>
      </c>
      <c r="D33" s="4" t="s">
        <v>96</v>
      </c>
      <c r="F33" s="4" t="s">
        <v>97</v>
      </c>
      <c r="G33" s="4"/>
      <c r="H33" s="4" t="s">
        <v>98</v>
      </c>
    </row>
    <row r="34" spans="1:8" ht="60" customHeight="1" x14ac:dyDescent="0.25">
      <c r="A34" t="s">
        <v>136</v>
      </c>
      <c r="B34" s="4" t="s">
        <v>27</v>
      </c>
      <c r="C34" s="6" t="s">
        <v>121</v>
      </c>
      <c r="D34" s="4" t="s">
        <v>100</v>
      </c>
      <c r="E34" s="4" t="s">
        <v>101</v>
      </c>
      <c r="G34" s="4" t="s">
        <v>102</v>
      </c>
      <c r="H34" s="4"/>
    </row>
    <row r="35" spans="1:8" ht="60" customHeight="1" x14ac:dyDescent="0.25">
      <c r="B35" s="4"/>
      <c r="C35" s="4"/>
      <c r="D35" s="4"/>
      <c r="E35" s="4"/>
      <c r="F35" s="4"/>
      <c r="G35" s="4"/>
      <c r="H35" s="4"/>
    </row>
    <row r="36" spans="1:8" ht="60" customHeight="1" x14ac:dyDescent="0.25">
      <c r="B36" s="3" t="s">
        <v>28</v>
      </c>
      <c r="C36" s="3"/>
      <c r="D36" s="3">
        <v>10</v>
      </c>
      <c r="E36" s="4">
        <v>8</v>
      </c>
      <c r="F36" s="4">
        <v>6</v>
      </c>
      <c r="G36" s="4">
        <v>4</v>
      </c>
      <c r="H36" s="4">
        <v>2</v>
      </c>
    </row>
    <row r="37" spans="1:8" ht="60" customHeight="1" x14ac:dyDescent="0.25">
      <c r="A37" t="s">
        <v>137</v>
      </c>
      <c r="B37" s="4" t="s">
        <v>32</v>
      </c>
      <c r="C37" s="6" t="s">
        <v>121</v>
      </c>
      <c r="D37" s="4" t="s">
        <v>105</v>
      </c>
      <c r="E37" s="4" t="s">
        <v>104</v>
      </c>
      <c r="F37" s="4" t="s">
        <v>103</v>
      </c>
      <c r="H37" s="4"/>
    </row>
    <row r="38" spans="1:8" ht="60" customHeight="1" x14ac:dyDescent="0.25">
      <c r="A38" t="s">
        <v>136</v>
      </c>
      <c r="B38" s="4" t="s">
        <v>30</v>
      </c>
      <c r="C38" s="6" t="s">
        <v>121</v>
      </c>
      <c r="D38" s="4" t="s">
        <v>106</v>
      </c>
      <c r="E38" s="4" t="s">
        <v>108</v>
      </c>
      <c r="F38" s="4" t="s">
        <v>107</v>
      </c>
      <c r="G38" s="4" t="s">
        <v>109</v>
      </c>
      <c r="H38" s="4"/>
    </row>
    <row r="39" spans="1:8" ht="60" customHeight="1" x14ac:dyDescent="0.25">
      <c r="A39" t="s">
        <v>137</v>
      </c>
      <c r="B39" s="4" t="s">
        <v>31</v>
      </c>
      <c r="C39" s="6" t="s">
        <v>121</v>
      </c>
      <c r="D39" s="4" t="s">
        <v>110</v>
      </c>
      <c r="E39" s="4" t="s">
        <v>111</v>
      </c>
      <c r="F39" s="4" t="s">
        <v>112</v>
      </c>
      <c r="G39" s="4"/>
      <c r="H39" s="4"/>
    </row>
    <row r="40" spans="1:8" ht="60" customHeight="1" x14ac:dyDescent="0.25">
      <c r="A40" t="s">
        <v>137</v>
      </c>
      <c r="B40" s="4" t="s">
        <v>33</v>
      </c>
      <c r="C40" s="6" t="s">
        <v>121</v>
      </c>
      <c r="D40" s="4" t="s">
        <v>113</v>
      </c>
      <c r="E40" s="4" t="s">
        <v>114</v>
      </c>
      <c r="F40" s="4" t="s">
        <v>115</v>
      </c>
      <c r="G40" s="4" t="s">
        <v>116</v>
      </c>
    </row>
    <row r="41" spans="1:8" ht="60" customHeight="1" x14ac:dyDescent="0.25">
      <c r="B41" s="4"/>
      <c r="C41" s="4"/>
      <c r="D41" s="4"/>
      <c r="E41" s="4"/>
      <c r="F41" s="4"/>
      <c r="G41" s="4"/>
      <c r="H41" s="4"/>
    </row>
    <row r="42" spans="1:8" ht="60" customHeight="1" x14ac:dyDescent="0.25">
      <c r="B42" s="3" t="s">
        <v>34</v>
      </c>
      <c r="C42" s="3"/>
      <c r="D42" s="3">
        <v>10</v>
      </c>
      <c r="E42" s="4">
        <v>8</v>
      </c>
      <c r="F42" s="4">
        <v>6</v>
      </c>
      <c r="G42" s="4">
        <v>4</v>
      </c>
      <c r="H42" s="4">
        <v>2</v>
      </c>
    </row>
    <row r="43" spans="1:8" ht="60" customHeight="1" x14ac:dyDescent="0.25">
      <c r="A43" t="s">
        <v>136</v>
      </c>
      <c r="B43" s="4" t="s">
        <v>38</v>
      </c>
      <c r="C43" s="6" t="s">
        <v>121</v>
      </c>
      <c r="D43" s="4" t="s">
        <v>117</v>
      </c>
      <c r="E43" s="4" t="s">
        <v>118</v>
      </c>
      <c r="F43" s="4" t="s">
        <v>119</v>
      </c>
      <c r="G43" s="4" t="s">
        <v>148</v>
      </c>
    </row>
    <row r="44" spans="1:8" ht="60" customHeight="1" x14ac:dyDescent="0.25">
      <c r="A44" t="s">
        <v>136</v>
      </c>
      <c r="B44" s="4" t="s">
        <v>36</v>
      </c>
      <c r="C44" s="6" t="s">
        <v>121</v>
      </c>
      <c r="D44" s="4" t="s">
        <v>117</v>
      </c>
      <c r="E44" s="4" t="s">
        <v>118</v>
      </c>
      <c r="F44" s="4" t="s">
        <v>119</v>
      </c>
      <c r="G44" s="4" t="s">
        <v>148</v>
      </c>
    </row>
    <row r="45" spans="1:8" ht="60" customHeight="1" x14ac:dyDescent="0.25">
      <c r="A45" t="s">
        <v>136</v>
      </c>
      <c r="B45" s="4" t="s">
        <v>35</v>
      </c>
      <c r="C45" s="6" t="s">
        <v>121</v>
      </c>
      <c r="D45" s="4" t="s">
        <v>117</v>
      </c>
      <c r="E45" s="4" t="s">
        <v>118</v>
      </c>
      <c r="F45" s="4" t="s">
        <v>119</v>
      </c>
      <c r="G45" s="4" t="s">
        <v>148</v>
      </c>
    </row>
    <row r="46" spans="1:8" ht="60" customHeight="1" x14ac:dyDescent="0.25">
      <c r="A46" t="s">
        <v>136</v>
      </c>
      <c r="B46" s="4" t="s">
        <v>37</v>
      </c>
      <c r="C46" s="6" t="s">
        <v>121</v>
      </c>
      <c r="D46" s="4" t="s">
        <v>117</v>
      </c>
      <c r="E46" s="4" t="s">
        <v>118</v>
      </c>
      <c r="F46" s="4" t="s">
        <v>119</v>
      </c>
      <c r="G46" s="4" t="s">
        <v>148</v>
      </c>
    </row>
  </sheetData>
  <dataValidations count="1">
    <dataValidation type="list" allowBlank="1" showInputMessage="1" showErrorMessage="1" sqref="C28:H28" xr:uid="{00000000-0002-0000-0800-000000000000}">
      <formula1>$C$28:$H$28</formula1>
    </dataValidation>
  </dataValidations>
  <pageMargins left="0.7" right="0.7" top="0.75" bottom="0.75" header="0.3" footer="0.3"/>
  <pageSetup paperSize="9" orientation="portrait" horizontalDpi="1200" verticalDpi="1200" r:id="rId1"/>
  <headerFooter>
    <oddHeader>&amp;C&amp;"Calibri"&amp;12&amp;KEEDC00RMIT Classification: Trusted&amp;1#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9"/>
  <sheetViews>
    <sheetView workbookViewId="0">
      <selection activeCell="E33" sqref="E33"/>
    </sheetView>
  </sheetViews>
  <sheetFormatPr defaultRowHeight="51.75" customHeight="1" x14ac:dyDescent="0.25"/>
  <cols>
    <col min="1" max="1" width="95.28515625" customWidth="1"/>
    <col min="2" max="2" width="37.85546875" customWidth="1"/>
    <col min="3" max="7" width="23.85546875" style="4" customWidth="1"/>
  </cols>
  <sheetData>
    <row r="1" spans="1:27" ht="51.75" customHeight="1" x14ac:dyDescent="0.25">
      <c r="A1" s="40" t="str">
        <f>'Step 3 Scoring'!B1</f>
        <v>Stable political and executive support</v>
      </c>
      <c r="B1" s="40" t="str">
        <f>'Step 3 Scoring'!C1</f>
        <v>Incomplete</v>
      </c>
      <c r="C1" s="40">
        <f>'Step 3 Scoring'!D1</f>
        <v>1</v>
      </c>
      <c r="D1" s="40">
        <f>'Step 3 Scoring'!E1</f>
        <v>0.8</v>
      </c>
      <c r="E1" s="40">
        <f>'Step 3 Scoring'!F1</f>
        <v>0.6</v>
      </c>
      <c r="F1" s="40">
        <f>'Step 3 Scoring'!G1</f>
        <v>0.4</v>
      </c>
      <c r="G1" s="40">
        <f>'Step 3 Scoring'!H1</f>
        <v>0.2</v>
      </c>
      <c r="H1" s="40">
        <f>'Step 3 Scoring'!I1</f>
        <v>0</v>
      </c>
      <c r="I1" s="40">
        <f>'Step 3 Scoring'!J1</f>
        <v>0</v>
      </c>
      <c r="J1" s="40">
        <f>'Step 3 Scoring'!K1</f>
        <v>0</v>
      </c>
      <c r="K1" s="40">
        <f>'Step 3 Scoring'!L1</f>
        <v>0</v>
      </c>
      <c r="L1" s="40">
        <f>'Step 3 Scoring'!M1</f>
        <v>0</v>
      </c>
      <c r="M1" s="40">
        <f>'Step 3 Scoring'!N1</f>
        <v>0</v>
      </c>
      <c r="N1" s="40">
        <f>'Step 3 Scoring'!O1</f>
        <v>0</v>
      </c>
      <c r="O1" s="40">
        <f>'Step 3 Scoring'!P1</f>
        <v>0</v>
      </c>
      <c r="P1" s="40">
        <f>'Step 3 Scoring'!Q1</f>
        <v>0</v>
      </c>
      <c r="Q1" s="40">
        <f>'Step 3 Scoring'!R1</f>
        <v>0</v>
      </c>
      <c r="R1" s="40">
        <f>'Step 3 Scoring'!S1</f>
        <v>0</v>
      </c>
      <c r="S1" s="40">
        <f>'Step 3 Scoring'!T1</f>
        <v>0</v>
      </c>
      <c r="T1" s="40">
        <f>'Step 3 Scoring'!U1</f>
        <v>0</v>
      </c>
      <c r="U1" s="40">
        <f>'Step 3 Scoring'!V1</f>
        <v>0</v>
      </c>
      <c r="V1" s="40">
        <f>'Step 3 Scoring'!W1</f>
        <v>0</v>
      </c>
      <c r="W1" s="40">
        <f>'Step 3 Scoring'!X1</f>
        <v>0</v>
      </c>
      <c r="X1" s="40">
        <f>'Step 3 Scoring'!Y1</f>
        <v>0</v>
      </c>
      <c r="Y1" s="40">
        <f>'Step 3 Scoring'!Z1</f>
        <v>0</v>
      </c>
      <c r="Z1" s="40">
        <f>'Step 3 Scoring'!AA1</f>
        <v>0</v>
      </c>
      <c r="AA1" s="40">
        <f>'Step 3 Scoring'!AB1</f>
        <v>0</v>
      </c>
    </row>
    <row r="2" spans="1:27" ht="51.75" customHeight="1" x14ac:dyDescent="0.25">
      <c r="A2" s="40" t="str">
        <f>'Step 3 Scoring'!B2</f>
        <v>How strongly do key executive decisionmakers support the use of NBS in your city?</v>
      </c>
      <c r="B2" s="40" t="str">
        <f>'Step 3 Scoring'!C2</f>
        <v>(Please select a response)</v>
      </c>
      <c r="C2" s="40" t="str">
        <f>'Step 3 Scoring'!D2</f>
        <v>They understand the idea well and are strongly supportive</v>
      </c>
      <c r="D2" s="40" t="str">
        <f>'Step 3 Scoring'!E2</f>
        <v>They have a basic understanding and give tentative support</v>
      </c>
      <c r="E2" s="40" t="str">
        <f>'Step 3 Scoring'!F2</f>
        <v>They are not aware of the idea</v>
      </c>
      <c r="F2" s="40" t="str">
        <f>'Step 3 Scoring'!G2</f>
        <v>Mixed support/opposition</v>
      </c>
      <c r="G2" s="40" t="str">
        <f>'Step 3 Scoring'!H2</f>
        <v>They are currently unsupportive/opposed</v>
      </c>
      <c r="H2" s="40">
        <f>'Step 3 Scoring'!I2</f>
        <v>0</v>
      </c>
      <c r="I2" s="40">
        <f>'Step 3 Scoring'!J2</f>
        <v>0</v>
      </c>
      <c r="J2" s="40">
        <f>'Step 3 Scoring'!K2</f>
        <v>0</v>
      </c>
      <c r="K2" s="40">
        <f>'Step 3 Scoring'!L2</f>
        <v>0</v>
      </c>
      <c r="L2" s="40">
        <f>'Step 3 Scoring'!M2</f>
        <v>0</v>
      </c>
      <c r="M2" s="40">
        <f>'Step 3 Scoring'!N2</f>
        <v>0</v>
      </c>
      <c r="N2" s="40">
        <f>'Step 3 Scoring'!O2</f>
        <v>0</v>
      </c>
      <c r="O2" s="40">
        <f>'Step 3 Scoring'!P2</f>
        <v>0</v>
      </c>
      <c r="P2" s="40">
        <f>'Step 3 Scoring'!Q2</f>
        <v>0</v>
      </c>
      <c r="Q2" s="40">
        <f>'Step 3 Scoring'!R2</f>
        <v>0</v>
      </c>
      <c r="R2" s="40">
        <f>'Step 3 Scoring'!S2</f>
        <v>0</v>
      </c>
      <c r="S2" s="40">
        <f>'Step 3 Scoring'!T2</f>
        <v>0</v>
      </c>
      <c r="T2" s="40">
        <f>'Step 3 Scoring'!U2</f>
        <v>0</v>
      </c>
      <c r="U2" s="40">
        <f>'Step 3 Scoring'!V2</f>
        <v>0</v>
      </c>
      <c r="V2" s="40">
        <f>'Step 3 Scoring'!W2</f>
        <v>0</v>
      </c>
      <c r="W2" s="40">
        <f>'Step 3 Scoring'!X2</f>
        <v>0</v>
      </c>
      <c r="X2" s="40">
        <f>'Step 3 Scoring'!Y2</f>
        <v>0</v>
      </c>
      <c r="Y2" s="40">
        <f>'Step 3 Scoring'!Z2</f>
        <v>0</v>
      </c>
      <c r="Z2" s="40">
        <f>'Step 3 Scoring'!AA2</f>
        <v>0</v>
      </c>
      <c r="AA2" s="40">
        <f>'Step 3 Scoring'!AB2</f>
        <v>0</v>
      </c>
    </row>
    <row r="3" spans="1:27" ht="51.75" customHeight="1" x14ac:dyDescent="0.25">
      <c r="A3" s="40" t="str">
        <f>'Step 3 Scoring'!B3</f>
        <v>How strongly do your politicians support the use of NBS in your city?</v>
      </c>
      <c r="B3" s="40" t="str">
        <f>'Step 3 Scoring'!C3</f>
        <v>(Please select a response)</v>
      </c>
      <c r="C3" s="40" t="str">
        <f>'Step 3 Scoring'!D3</f>
        <v>They understand the idea well and are strongly supportive</v>
      </c>
      <c r="D3" s="40" t="str">
        <f>'Step 3 Scoring'!E3</f>
        <v>They have a basic understanding and give tentative support</v>
      </c>
      <c r="E3" s="40" t="str">
        <f>'Step 3 Scoring'!F3</f>
        <v>They are not aware of the idea</v>
      </c>
      <c r="F3" s="40" t="str">
        <f>'Step 3 Scoring'!G3</f>
        <v>Mixed support/opposition</v>
      </c>
      <c r="G3" s="40" t="str">
        <f>'Step 3 Scoring'!H3</f>
        <v>They are currently unsupportive/opposed</v>
      </c>
      <c r="H3" s="40">
        <f>'Step 3 Scoring'!I3</f>
        <v>0</v>
      </c>
      <c r="I3" s="40">
        <f>'Step 3 Scoring'!J3</f>
        <v>0</v>
      </c>
      <c r="J3" s="40">
        <f>'Step 3 Scoring'!K3</f>
        <v>0</v>
      </c>
      <c r="K3" s="40">
        <f>'Step 3 Scoring'!L3</f>
        <v>0</v>
      </c>
      <c r="L3" s="40">
        <f>'Step 3 Scoring'!M3</f>
        <v>0</v>
      </c>
      <c r="M3" s="40">
        <f>'Step 3 Scoring'!N3</f>
        <v>0</v>
      </c>
      <c r="N3" s="40">
        <f>'Step 3 Scoring'!O3</f>
        <v>0</v>
      </c>
      <c r="O3" s="40">
        <f>'Step 3 Scoring'!P3</f>
        <v>0</v>
      </c>
      <c r="P3" s="40">
        <f>'Step 3 Scoring'!Q3</f>
        <v>0</v>
      </c>
      <c r="Q3" s="40">
        <f>'Step 3 Scoring'!R3</f>
        <v>0</v>
      </c>
      <c r="R3" s="40">
        <f>'Step 3 Scoring'!S3</f>
        <v>0</v>
      </c>
      <c r="S3" s="40">
        <f>'Step 3 Scoring'!T3</f>
        <v>0</v>
      </c>
      <c r="T3" s="40">
        <f>'Step 3 Scoring'!U3</f>
        <v>0</v>
      </c>
      <c r="U3" s="40">
        <f>'Step 3 Scoring'!V3</f>
        <v>0</v>
      </c>
      <c r="V3" s="40">
        <f>'Step 3 Scoring'!W3</f>
        <v>0</v>
      </c>
      <c r="W3" s="40">
        <f>'Step 3 Scoring'!X3</f>
        <v>0</v>
      </c>
      <c r="X3" s="40">
        <f>'Step 3 Scoring'!Y3</f>
        <v>0</v>
      </c>
      <c r="Y3" s="40">
        <f>'Step 3 Scoring'!Z3</f>
        <v>0</v>
      </c>
      <c r="Z3" s="40">
        <f>'Step 3 Scoring'!AA3</f>
        <v>0</v>
      </c>
      <c r="AA3" s="40">
        <f>'Step 3 Scoring'!AB3</f>
        <v>0</v>
      </c>
    </row>
    <row r="4" spans="1:27" ht="51.75" customHeight="1" x14ac:dyDescent="0.25">
      <c r="A4" s="40" t="str">
        <f>'Step 3 Scoring'!B4</f>
        <v>If your executive or political leaders changed, for example due to an election or a retirement, do you think you'd still have support?</v>
      </c>
      <c r="B4" s="40" t="str">
        <f>'Step 3 Scoring'!C4</f>
        <v>(Please select a response)</v>
      </c>
      <c r="C4" s="40" t="str">
        <f>'Step 3 Scoring'!D4</f>
        <v>We are confident we'd retain or even gain support</v>
      </c>
      <c r="D4" s="40" t="str">
        <f>'Step 3 Scoring'!F4</f>
        <v>We are not sure, it is possible we'd lose support</v>
      </c>
      <c r="E4" s="40" t="str">
        <f>'Step 3 Scoring'!G4</f>
        <v>We are confident our level of support would reduce</v>
      </c>
      <c r="F4" s="40"/>
      <c r="G4" s="40">
        <f>'Step 3 Scoring'!H4</f>
        <v>0</v>
      </c>
      <c r="H4" s="40">
        <f>'Step 3 Scoring'!I4</f>
        <v>0</v>
      </c>
      <c r="I4" s="40">
        <f>'Step 3 Scoring'!J4</f>
        <v>0</v>
      </c>
      <c r="J4" s="40">
        <f>'Step 3 Scoring'!K4</f>
        <v>0</v>
      </c>
      <c r="K4" s="40">
        <f>'Step 3 Scoring'!L4</f>
        <v>0</v>
      </c>
      <c r="L4" s="40">
        <f>'Step 3 Scoring'!M4</f>
        <v>0</v>
      </c>
      <c r="M4" s="40">
        <f>'Step 3 Scoring'!N4</f>
        <v>0</v>
      </c>
      <c r="N4" s="40">
        <f>'Step 3 Scoring'!O4</f>
        <v>0</v>
      </c>
      <c r="O4" s="40">
        <f>'Step 3 Scoring'!P4</f>
        <v>0</v>
      </c>
      <c r="P4" s="40">
        <f>'Step 3 Scoring'!Q4</f>
        <v>0</v>
      </c>
      <c r="Q4" s="40">
        <f>'Step 3 Scoring'!R4</f>
        <v>0</v>
      </c>
      <c r="R4" s="40">
        <f>'Step 3 Scoring'!S4</f>
        <v>0</v>
      </c>
      <c r="S4" s="40">
        <f>'Step 3 Scoring'!T4</f>
        <v>0</v>
      </c>
      <c r="T4" s="40">
        <f>'Step 3 Scoring'!U4</f>
        <v>0</v>
      </c>
      <c r="U4" s="40">
        <f>'Step 3 Scoring'!V4</f>
        <v>0</v>
      </c>
      <c r="V4" s="40">
        <f>'Step 3 Scoring'!W4</f>
        <v>0</v>
      </c>
      <c r="W4" s="40">
        <f>'Step 3 Scoring'!X4</f>
        <v>0</v>
      </c>
      <c r="X4" s="40">
        <f>'Step 3 Scoring'!Y4</f>
        <v>0</v>
      </c>
      <c r="Y4" s="40">
        <f>'Step 3 Scoring'!Z4</f>
        <v>0</v>
      </c>
      <c r="Z4" s="40">
        <f>'Step 3 Scoring'!AA4</f>
        <v>0</v>
      </c>
      <c r="AA4" s="40">
        <f>'Step 3 Scoring'!AB4</f>
        <v>0</v>
      </c>
    </row>
    <row r="5" spans="1:27" ht="51.75" customHeight="1" x14ac:dyDescent="0.25">
      <c r="A5" s="40">
        <f>'Step 3 Scoring'!B5</f>
        <v>0</v>
      </c>
      <c r="B5" s="40">
        <f>'Step 3 Scoring'!C5</f>
        <v>0</v>
      </c>
      <c r="C5" s="40">
        <f>'Step 3 Scoring'!D5</f>
        <v>0</v>
      </c>
      <c r="D5" s="40">
        <f>'Step 3 Scoring'!E5</f>
        <v>0</v>
      </c>
      <c r="E5" s="40">
        <f>'Step 3 Scoring'!F5</f>
        <v>0</v>
      </c>
      <c r="F5" s="40">
        <f>'Step 3 Scoring'!G5</f>
        <v>0</v>
      </c>
      <c r="G5" s="40">
        <f>'Step 3 Scoring'!H5</f>
        <v>0</v>
      </c>
      <c r="H5" s="40">
        <f>'Step 3 Scoring'!I5</f>
        <v>0</v>
      </c>
      <c r="I5" s="40">
        <f>'Step 3 Scoring'!J5</f>
        <v>0</v>
      </c>
      <c r="J5" s="40">
        <f>'Step 3 Scoring'!K5</f>
        <v>0</v>
      </c>
      <c r="K5" s="40">
        <f>'Step 3 Scoring'!L5</f>
        <v>0</v>
      </c>
      <c r="L5" s="40">
        <f>'Step 3 Scoring'!M5</f>
        <v>0</v>
      </c>
      <c r="M5" s="40">
        <f>'Step 3 Scoring'!N5</f>
        <v>0</v>
      </c>
      <c r="N5" s="40">
        <f>'Step 3 Scoring'!O5</f>
        <v>0</v>
      </c>
      <c r="O5" s="40">
        <f>'Step 3 Scoring'!P5</f>
        <v>0</v>
      </c>
      <c r="P5" s="40">
        <f>'Step 3 Scoring'!Q5</f>
        <v>0</v>
      </c>
      <c r="Q5" s="40">
        <f>'Step 3 Scoring'!R5</f>
        <v>0</v>
      </c>
      <c r="R5" s="40">
        <f>'Step 3 Scoring'!S5</f>
        <v>0</v>
      </c>
      <c r="S5" s="40">
        <f>'Step 3 Scoring'!T5</f>
        <v>0</v>
      </c>
      <c r="T5" s="40">
        <f>'Step 3 Scoring'!U5</f>
        <v>0</v>
      </c>
      <c r="U5" s="40">
        <f>'Step 3 Scoring'!V5</f>
        <v>0</v>
      </c>
      <c r="V5" s="40">
        <f>'Step 3 Scoring'!W5</f>
        <v>0</v>
      </c>
      <c r="W5" s="40">
        <f>'Step 3 Scoring'!X5</f>
        <v>0</v>
      </c>
      <c r="X5" s="40">
        <f>'Step 3 Scoring'!Y5</f>
        <v>0</v>
      </c>
      <c r="Y5" s="40">
        <f>'Step 3 Scoring'!Z5</f>
        <v>0</v>
      </c>
      <c r="Z5" s="40">
        <f>'Step 3 Scoring'!AA5</f>
        <v>0</v>
      </c>
      <c r="AA5" s="40">
        <f>'Step 3 Scoring'!AB5</f>
        <v>0</v>
      </c>
    </row>
    <row r="6" spans="1:27" ht="51.75" customHeight="1" x14ac:dyDescent="0.25">
      <c r="A6" s="40" t="str">
        <f>'Step 3 Scoring'!B6</f>
        <v>Suitable internal processes/standards/regulations/policy</v>
      </c>
      <c r="B6" s="40">
        <f>'Step 3 Scoring'!C6</f>
        <v>0</v>
      </c>
      <c r="C6" s="40">
        <f>'Step 3 Scoring'!D6</f>
        <v>10</v>
      </c>
      <c r="D6" s="40">
        <f>'Step 3 Scoring'!E6</f>
        <v>8</v>
      </c>
      <c r="E6" s="40">
        <f>'Step 3 Scoring'!F6</f>
        <v>6</v>
      </c>
      <c r="F6" s="40">
        <f>'Step 3 Scoring'!G6</f>
        <v>4</v>
      </c>
      <c r="G6" s="40">
        <f>'Step 3 Scoring'!H6</f>
        <v>2</v>
      </c>
      <c r="H6" s="40">
        <f>'Step 3 Scoring'!I6</f>
        <v>0</v>
      </c>
      <c r="I6" s="40">
        <f>'Step 3 Scoring'!J6</f>
        <v>0</v>
      </c>
      <c r="J6" s="40">
        <f>'Step 3 Scoring'!K6</f>
        <v>0</v>
      </c>
      <c r="K6" s="40">
        <f>'Step 3 Scoring'!L6</f>
        <v>0</v>
      </c>
      <c r="L6" s="40">
        <f>'Step 3 Scoring'!M6</f>
        <v>0</v>
      </c>
      <c r="M6" s="40">
        <f>'Step 3 Scoring'!N6</f>
        <v>0</v>
      </c>
      <c r="N6" s="40">
        <f>'Step 3 Scoring'!O6</f>
        <v>0</v>
      </c>
      <c r="O6" s="40">
        <f>'Step 3 Scoring'!P6</f>
        <v>0</v>
      </c>
      <c r="P6" s="40">
        <f>'Step 3 Scoring'!Q6</f>
        <v>0</v>
      </c>
      <c r="Q6" s="40">
        <f>'Step 3 Scoring'!R6</f>
        <v>0</v>
      </c>
      <c r="R6" s="40">
        <f>'Step 3 Scoring'!S6</f>
        <v>0</v>
      </c>
      <c r="S6" s="40">
        <f>'Step 3 Scoring'!T6</f>
        <v>0</v>
      </c>
      <c r="T6" s="40">
        <f>'Step 3 Scoring'!U6</f>
        <v>0</v>
      </c>
      <c r="U6" s="40">
        <f>'Step 3 Scoring'!V6</f>
        <v>0</v>
      </c>
      <c r="V6" s="40">
        <f>'Step 3 Scoring'!W6</f>
        <v>0</v>
      </c>
      <c r="W6" s="40">
        <f>'Step 3 Scoring'!X6</f>
        <v>0</v>
      </c>
      <c r="X6" s="40">
        <f>'Step 3 Scoring'!Y6</f>
        <v>0</v>
      </c>
      <c r="Y6" s="40">
        <f>'Step 3 Scoring'!Z6</f>
        <v>0</v>
      </c>
      <c r="Z6" s="40">
        <f>'Step 3 Scoring'!AA6</f>
        <v>0</v>
      </c>
      <c r="AA6" s="40">
        <f>'Step 3 Scoring'!AB6</f>
        <v>0</v>
      </c>
    </row>
    <row r="7" spans="1:27" ht="51.75" customHeight="1" x14ac:dyDescent="0.25">
      <c r="A7" s="40" t="str">
        <f>'Step 3 Scoring'!B7</f>
        <v>If you want to implement a new NBS, is there a clear, documented process of approvals you should follow?</v>
      </c>
      <c r="B7" s="40" t="str">
        <f>'Step 3 Scoring'!C7</f>
        <v>(Please select a response)</v>
      </c>
      <c r="C7" s="40" t="str">
        <f>'Step 3 Scoring'!D7</f>
        <v>Yes, even for complex NBS</v>
      </c>
      <c r="D7" s="40" t="str">
        <f>'Step 3 Scoring'!E7</f>
        <v>Yes, but only for basic NBS</v>
      </c>
      <c r="E7" s="40" t="str">
        <f>'Step 3 Scoring'!F7</f>
        <v>No, we'd have to negotiate</v>
      </c>
      <c r="F7" s="40">
        <f>'Step 3 Scoring'!G7</f>
        <v>0</v>
      </c>
      <c r="G7" s="40">
        <f>'Step 3 Scoring'!H7</f>
        <v>0</v>
      </c>
      <c r="H7" s="40">
        <f>'Step 3 Scoring'!I7</f>
        <v>0</v>
      </c>
      <c r="I7" s="40">
        <f>'Step 3 Scoring'!J7</f>
        <v>0</v>
      </c>
      <c r="J7" s="40">
        <f>'Step 3 Scoring'!K7</f>
        <v>0</v>
      </c>
      <c r="K7" s="40">
        <f>'Step 3 Scoring'!L7</f>
        <v>0</v>
      </c>
      <c r="L7" s="40">
        <f>'Step 3 Scoring'!M7</f>
        <v>0</v>
      </c>
      <c r="M7" s="40">
        <f>'Step 3 Scoring'!N7</f>
        <v>0</v>
      </c>
      <c r="N7" s="40">
        <f>'Step 3 Scoring'!O7</f>
        <v>0</v>
      </c>
      <c r="O7" s="40">
        <f>'Step 3 Scoring'!P7</f>
        <v>0</v>
      </c>
      <c r="P7" s="40">
        <f>'Step 3 Scoring'!Q7</f>
        <v>0</v>
      </c>
      <c r="Q7" s="40">
        <f>'Step 3 Scoring'!R7</f>
        <v>0</v>
      </c>
      <c r="R7" s="40">
        <f>'Step 3 Scoring'!S7</f>
        <v>0</v>
      </c>
      <c r="S7" s="40">
        <f>'Step 3 Scoring'!T7</f>
        <v>0</v>
      </c>
      <c r="T7" s="40">
        <f>'Step 3 Scoring'!U7</f>
        <v>0</v>
      </c>
      <c r="U7" s="40">
        <f>'Step 3 Scoring'!V7</f>
        <v>0</v>
      </c>
      <c r="V7" s="40">
        <f>'Step 3 Scoring'!W7</f>
        <v>0</v>
      </c>
      <c r="W7" s="40">
        <f>'Step 3 Scoring'!X7</f>
        <v>0</v>
      </c>
      <c r="X7" s="40">
        <f>'Step 3 Scoring'!Y7</f>
        <v>0</v>
      </c>
      <c r="Y7" s="40">
        <f>'Step 3 Scoring'!Z7</f>
        <v>0</v>
      </c>
      <c r="Z7" s="40">
        <f>'Step 3 Scoring'!AA7</f>
        <v>0</v>
      </c>
      <c r="AA7" s="40">
        <f>'Step 3 Scoring'!AB7</f>
        <v>0</v>
      </c>
    </row>
    <row r="8" spans="1:27" ht="51.75" customHeight="1" x14ac:dyDescent="0.25">
      <c r="A8" s="40" t="str">
        <f>'Step 3 Scoring'!B8</f>
        <v>Do you have transparent design or engineering standards to help guide your implementation of NBS?</v>
      </c>
      <c r="B8" s="40" t="str">
        <f>'Step 3 Scoring'!C8</f>
        <v>(Please select a response)</v>
      </c>
      <c r="C8" s="40" t="str">
        <f>'Step 3 Scoring'!D8</f>
        <v>Yes, even for complex NBS</v>
      </c>
      <c r="D8" s="40" t="str">
        <f>'Step 3 Scoring'!E8</f>
        <v>Yes, but only for basic NBS</v>
      </c>
      <c r="E8" s="40" t="str">
        <f>'Step 3 Scoring'!F8</f>
        <v xml:space="preserve">No, but we'd be able to establish standards  </v>
      </c>
      <c r="F8" s="40" t="str">
        <f>'Step 3 Scoring'!G8</f>
        <v>No, we don't have standards we can use and we can't establish these</v>
      </c>
      <c r="G8" s="40">
        <f>'Step 3 Scoring'!H8</f>
        <v>0</v>
      </c>
      <c r="H8" s="40">
        <f>'Step 3 Scoring'!I8</f>
        <v>0</v>
      </c>
      <c r="I8" s="40">
        <f>'Step 3 Scoring'!J8</f>
        <v>0</v>
      </c>
      <c r="J8" s="40">
        <f>'Step 3 Scoring'!K8</f>
        <v>0</v>
      </c>
      <c r="K8" s="40">
        <f>'Step 3 Scoring'!L8</f>
        <v>0</v>
      </c>
      <c r="L8" s="40">
        <f>'Step 3 Scoring'!M8</f>
        <v>0</v>
      </c>
      <c r="M8" s="40">
        <f>'Step 3 Scoring'!N8</f>
        <v>0</v>
      </c>
      <c r="N8" s="40">
        <f>'Step 3 Scoring'!O8</f>
        <v>0</v>
      </c>
      <c r="O8" s="40">
        <f>'Step 3 Scoring'!P8</f>
        <v>0</v>
      </c>
      <c r="P8" s="40">
        <f>'Step 3 Scoring'!Q8</f>
        <v>0</v>
      </c>
      <c r="Q8" s="40">
        <f>'Step 3 Scoring'!R8</f>
        <v>0</v>
      </c>
      <c r="R8" s="40">
        <f>'Step 3 Scoring'!S8</f>
        <v>0</v>
      </c>
      <c r="S8" s="40">
        <f>'Step 3 Scoring'!T8</f>
        <v>0</v>
      </c>
      <c r="T8" s="40">
        <f>'Step 3 Scoring'!U8</f>
        <v>0</v>
      </c>
      <c r="U8" s="40">
        <f>'Step 3 Scoring'!V8</f>
        <v>0</v>
      </c>
      <c r="V8" s="40">
        <f>'Step 3 Scoring'!W8</f>
        <v>0</v>
      </c>
      <c r="W8" s="40">
        <f>'Step 3 Scoring'!X8</f>
        <v>0</v>
      </c>
      <c r="X8" s="40">
        <f>'Step 3 Scoring'!Y8</f>
        <v>0</v>
      </c>
      <c r="Y8" s="40">
        <f>'Step 3 Scoring'!Z8</f>
        <v>0</v>
      </c>
      <c r="Z8" s="40">
        <f>'Step 3 Scoring'!AA8</f>
        <v>0</v>
      </c>
      <c r="AA8" s="40">
        <f>'Step 3 Scoring'!AB8</f>
        <v>0</v>
      </c>
    </row>
    <row r="9" spans="1:27" ht="51.75" customHeight="1" x14ac:dyDescent="0.25">
      <c r="A9" s="40" t="str">
        <f>'Step 3 Scoring'!B9</f>
        <v>Do you have regulations/laws that make it more difficult to implement NBS?</v>
      </c>
      <c r="B9" s="40" t="str">
        <f>'Step 3 Scoring'!C9</f>
        <v>(Please select a response)</v>
      </c>
      <c r="C9" s="40" t="str">
        <f>'Step 3 Scoring'!D9</f>
        <v>No, our legislation is supportive or neutral</v>
      </c>
      <c r="D9" s="40" t="str">
        <f>'Step 3 Scoring'!E9</f>
        <v>Yes, but there are ways to work around them</v>
      </c>
      <c r="E9" s="40" t="str">
        <f>'Step 3 Scoring'!G9</f>
        <v>Yes, and some are significant barriers</v>
      </c>
      <c r="F9" s="40"/>
      <c r="G9" s="40">
        <f>'Step 3 Scoring'!H9</f>
        <v>0</v>
      </c>
      <c r="H9" s="40">
        <f>'Step 3 Scoring'!I9</f>
        <v>0</v>
      </c>
      <c r="I9" s="40">
        <f>'Step 3 Scoring'!J9</f>
        <v>0</v>
      </c>
      <c r="J9" s="40">
        <f>'Step 3 Scoring'!K9</f>
        <v>0</v>
      </c>
      <c r="K9" s="40">
        <f>'Step 3 Scoring'!L9</f>
        <v>0</v>
      </c>
      <c r="L9" s="40">
        <f>'Step 3 Scoring'!M9</f>
        <v>0</v>
      </c>
      <c r="M9" s="40">
        <f>'Step 3 Scoring'!N9</f>
        <v>0</v>
      </c>
      <c r="N9" s="40">
        <f>'Step 3 Scoring'!O9</f>
        <v>0</v>
      </c>
      <c r="O9" s="40">
        <f>'Step 3 Scoring'!P9</f>
        <v>0</v>
      </c>
      <c r="P9" s="40">
        <f>'Step 3 Scoring'!Q9</f>
        <v>0</v>
      </c>
      <c r="Q9" s="40">
        <f>'Step 3 Scoring'!R9</f>
        <v>0</v>
      </c>
      <c r="R9" s="40">
        <f>'Step 3 Scoring'!S9</f>
        <v>0</v>
      </c>
      <c r="S9" s="40">
        <f>'Step 3 Scoring'!T9</f>
        <v>0</v>
      </c>
      <c r="T9" s="40">
        <f>'Step 3 Scoring'!U9</f>
        <v>0</v>
      </c>
      <c r="U9" s="40">
        <f>'Step 3 Scoring'!V9</f>
        <v>0</v>
      </c>
      <c r="V9" s="40">
        <f>'Step 3 Scoring'!W9</f>
        <v>0</v>
      </c>
      <c r="W9" s="40">
        <f>'Step 3 Scoring'!X9</f>
        <v>0</v>
      </c>
      <c r="X9" s="40">
        <f>'Step 3 Scoring'!Y9</f>
        <v>0</v>
      </c>
      <c r="Y9" s="40">
        <f>'Step 3 Scoring'!Z9</f>
        <v>0</v>
      </c>
      <c r="Z9" s="40">
        <f>'Step 3 Scoring'!AA9</f>
        <v>0</v>
      </c>
      <c r="AA9" s="40">
        <f>'Step 3 Scoring'!AB9</f>
        <v>0</v>
      </c>
    </row>
    <row r="10" spans="1:27" ht="51.75" customHeight="1" x14ac:dyDescent="0.25">
      <c r="A10" s="40" t="str">
        <f>'Step 3 Scoring'!B10</f>
        <v>Does your organisation have policies or strategies that are already supportive of NBS?</v>
      </c>
      <c r="B10" s="40" t="str">
        <f>'Step 3 Scoring'!C10</f>
        <v>(Please select a response)</v>
      </c>
      <c r="C10" s="40" t="str">
        <f>'Step 3 Scoring'!D10</f>
        <v>Yes, our strategies have specific supportive measures (e.g. funds, targets)</v>
      </c>
      <c r="D10" s="40" t="str">
        <f>'Step 3 Scoring'!E10</f>
        <v>Yes, a range of strategies outline general support</v>
      </c>
      <c r="E10" s="40" t="str">
        <f>'Step 3 Scoring'!F10</f>
        <v>Limited policy/strategy touches on NBS in small sections</v>
      </c>
      <c r="F10" s="40" t="str">
        <f>'Step 3 Scoring'!G10</f>
        <v>No supportive policy</v>
      </c>
      <c r="G10" s="40" t="str">
        <f>'Step 3 Scoring'!H10</f>
        <v>Policy currently opposes use of NBS</v>
      </c>
      <c r="H10" s="40">
        <f>'Step 3 Scoring'!I10</f>
        <v>0</v>
      </c>
      <c r="I10" s="40">
        <f>'Step 3 Scoring'!J10</f>
        <v>0</v>
      </c>
      <c r="J10" s="40">
        <f>'Step 3 Scoring'!K10</f>
        <v>0</v>
      </c>
      <c r="K10" s="40">
        <f>'Step 3 Scoring'!L10</f>
        <v>0</v>
      </c>
      <c r="L10" s="40">
        <f>'Step 3 Scoring'!M10</f>
        <v>0</v>
      </c>
      <c r="M10" s="40">
        <f>'Step 3 Scoring'!N10</f>
        <v>0</v>
      </c>
      <c r="N10" s="40">
        <f>'Step 3 Scoring'!O10</f>
        <v>0</v>
      </c>
      <c r="O10" s="40">
        <f>'Step 3 Scoring'!P10</f>
        <v>0</v>
      </c>
      <c r="P10" s="40">
        <f>'Step 3 Scoring'!Q10</f>
        <v>0</v>
      </c>
      <c r="Q10" s="40">
        <f>'Step 3 Scoring'!R10</f>
        <v>0</v>
      </c>
      <c r="R10" s="40">
        <f>'Step 3 Scoring'!S10</f>
        <v>0</v>
      </c>
      <c r="S10" s="40">
        <f>'Step 3 Scoring'!T10</f>
        <v>0</v>
      </c>
      <c r="T10" s="40">
        <f>'Step 3 Scoring'!U10</f>
        <v>0</v>
      </c>
      <c r="U10" s="40">
        <f>'Step 3 Scoring'!V10</f>
        <v>0</v>
      </c>
      <c r="V10" s="40">
        <f>'Step 3 Scoring'!W10</f>
        <v>0</v>
      </c>
      <c r="W10" s="40">
        <f>'Step 3 Scoring'!X10</f>
        <v>0</v>
      </c>
      <c r="X10" s="40">
        <f>'Step 3 Scoring'!Y10</f>
        <v>0</v>
      </c>
      <c r="Y10" s="40">
        <f>'Step 3 Scoring'!Z10</f>
        <v>0</v>
      </c>
      <c r="Z10" s="40">
        <f>'Step 3 Scoring'!AA10</f>
        <v>0</v>
      </c>
      <c r="AA10" s="40">
        <f>'Step 3 Scoring'!AB10</f>
        <v>0</v>
      </c>
    </row>
    <row r="11" spans="1:27" ht="51.75" customHeight="1" x14ac:dyDescent="0.25">
      <c r="A11" s="40">
        <f>'Step 3 Scoring'!B11</f>
        <v>0</v>
      </c>
      <c r="B11" s="40">
        <f>'Step 3 Scoring'!C11</f>
        <v>0</v>
      </c>
      <c r="C11" s="40">
        <f>'Step 3 Scoring'!D11</f>
        <v>0</v>
      </c>
      <c r="D11" s="40">
        <f>'Step 3 Scoring'!E11</f>
        <v>0</v>
      </c>
      <c r="E11" s="40">
        <f>'Step 3 Scoring'!F11</f>
        <v>0</v>
      </c>
      <c r="F11" s="40">
        <f>'Step 3 Scoring'!G11</f>
        <v>0</v>
      </c>
      <c r="G11" s="40">
        <f>'Step 3 Scoring'!H11</f>
        <v>0</v>
      </c>
      <c r="H11" s="40">
        <f>'Step 3 Scoring'!I11</f>
        <v>0</v>
      </c>
      <c r="I11" s="40">
        <f>'Step 3 Scoring'!J11</f>
        <v>0</v>
      </c>
      <c r="J11" s="40">
        <f>'Step 3 Scoring'!K11</f>
        <v>0</v>
      </c>
      <c r="K11" s="40">
        <f>'Step 3 Scoring'!L11</f>
        <v>0</v>
      </c>
      <c r="L11" s="40">
        <f>'Step 3 Scoring'!M11</f>
        <v>0</v>
      </c>
      <c r="M11" s="40">
        <f>'Step 3 Scoring'!N11</f>
        <v>0</v>
      </c>
      <c r="N11" s="40">
        <f>'Step 3 Scoring'!O11</f>
        <v>0</v>
      </c>
      <c r="O11" s="40">
        <f>'Step 3 Scoring'!P11</f>
        <v>0</v>
      </c>
      <c r="P11" s="40">
        <f>'Step 3 Scoring'!Q11</f>
        <v>0</v>
      </c>
      <c r="Q11" s="40">
        <f>'Step 3 Scoring'!R11</f>
        <v>0</v>
      </c>
      <c r="R11" s="40">
        <f>'Step 3 Scoring'!S11</f>
        <v>0</v>
      </c>
      <c r="S11" s="40">
        <f>'Step 3 Scoring'!T11</f>
        <v>0</v>
      </c>
      <c r="T11" s="40">
        <f>'Step 3 Scoring'!U11</f>
        <v>0</v>
      </c>
      <c r="U11" s="40">
        <f>'Step 3 Scoring'!V11</f>
        <v>0</v>
      </c>
      <c r="V11" s="40">
        <f>'Step 3 Scoring'!W11</f>
        <v>0</v>
      </c>
      <c r="W11" s="40">
        <f>'Step 3 Scoring'!X11</f>
        <v>0</v>
      </c>
      <c r="X11" s="40">
        <f>'Step 3 Scoring'!Y11</f>
        <v>0</v>
      </c>
      <c r="Y11" s="40">
        <f>'Step 3 Scoring'!Z11</f>
        <v>0</v>
      </c>
      <c r="Z11" s="40">
        <f>'Step 3 Scoring'!AA11</f>
        <v>0</v>
      </c>
      <c r="AA11" s="40">
        <f>'Step 3 Scoring'!AB11</f>
        <v>0</v>
      </c>
    </row>
    <row r="12" spans="1:27" ht="51.75" customHeight="1" x14ac:dyDescent="0.25">
      <c r="A12" s="40" t="str">
        <f>'Step 3 Scoring'!B12</f>
        <v>Staff have time and motivation</v>
      </c>
      <c r="B12" s="40">
        <f>'Step 3 Scoring'!C12</f>
        <v>0</v>
      </c>
      <c r="C12" s="40">
        <f>'Step 3 Scoring'!D12</f>
        <v>10</v>
      </c>
      <c r="D12" s="40">
        <f>'Step 3 Scoring'!E12</f>
        <v>8</v>
      </c>
      <c r="E12" s="40">
        <f>'Step 3 Scoring'!F12</f>
        <v>6</v>
      </c>
      <c r="F12" s="40">
        <f>'Step 3 Scoring'!G12</f>
        <v>4</v>
      </c>
      <c r="G12" s="40">
        <f>'Step 3 Scoring'!H12</f>
        <v>2</v>
      </c>
      <c r="H12" s="40">
        <f>'Step 3 Scoring'!I12</f>
        <v>0</v>
      </c>
      <c r="I12" s="40">
        <f>'Step 3 Scoring'!J12</f>
        <v>0</v>
      </c>
      <c r="J12" s="40">
        <f>'Step 3 Scoring'!K12</f>
        <v>0</v>
      </c>
      <c r="K12" s="40">
        <f>'Step 3 Scoring'!L12</f>
        <v>0</v>
      </c>
      <c r="L12" s="40">
        <f>'Step 3 Scoring'!M12</f>
        <v>0</v>
      </c>
      <c r="M12" s="40">
        <f>'Step 3 Scoring'!N12</f>
        <v>0</v>
      </c>
      <c r="N12" s="40">
        <f>'Step 3 Scoring'!O12</f>
        <v>0</v>
      </c>
      <c r="O12" s="40">
        <f>'Step 3 Scoring'!P12</f>
        <v>0</v>
      </c>
      <c r="P12" s="40">
        <f>'Step 3 Scoring'!Q12</f>
        <v>0</v>
      </c>
      <c r="Q12" s="40">
        <f>'Step 3 Scoring'!R12</f>
        <v>0</v>
      </c>
      <c r="R12" s="40">
        <f>'Step 3 Scoring'!S12</f>
        <v>0</v>
      </c>
      <c r="S12" s="40">
        <f>'Step 3 Scoring'!T12</f>
        <v>0</v>
      </c>
      <c r="T12" s="40">
        <f>'Step 3 Scoring'!U12</f>
        <v>0</v>
      </c>
      <c r="U12" s="40">
        <f>'Step 3 Scoring'!V12</f>
        <v>0</v>
      </c>
      <c r="V12" s="40">
        <f>'Step 3 Scoring'!W12</f>
        <v>0</v>
      </c>
      <c r="W12" s="40">
        <f>'Step 3 Scoring'!X12</f>
        <v>0</v>
      </c>
      <c r="X12" s="40">
        <f>'Step 3 Scoring'!Y12</f>
        <v>0</v>
      </c>
      <c r="Y12" s="40">
        <f>'Step 3 Scoring'!Z12</f>
        <v>0</v>
      </c>
      <c r="Z12" s="40">
        <f>'Step 3 Scoring'!AA12</f>
        <v>0</v>
      </c>
      <c r="AA12" s="40">
        <f>'Step 3 Scoring'!AB12</f>
        <v>0</v>
      </c>
    </row>
    <row r="13" spans="1:27" ht="51.75" customHeight="1" x14ac:dyDescent="0.25">
      <c r="A13" s="40" t="str">
        <f>'Step 3 Scoring'!B13</f>
        <v>Does your team have sufficient people to guide a significant new program of NBS implementation?</v>
      </c>
      <c r="B13" s="40" t="str">
        <f>'Step 3 Scoring'!C13</f>
        <v>(Please select a response)</v>
      </c>
      <c r="C13" s="40" t="str">
        <f>'Step 3 Scoring'!D13</f>
        <v>Yes, we are well-resourced and management intends to allocate staff resources to carry out a NBS Plan</v>
      </c>
      <c r="D13" s="40" t="str">
        <f>'Step 3 Scoring'!E13</f>
        <v>Yes, we have only a few staff but are able to rely on consulting expertise</v>
      </c>
      <c r="E13" s="40" t="str">
        <f>'Step 3 Scoring'!G13</f>
        <v>No, we will need to carry this out with very few staff</v>
      </c>
      <c r="F13" s="40" t="str">
        <f>'Step 3 Scoring'!H13</f>
        <v>No, our team is declining in size/capacity</v>
      </c>
      <c r="G13" s="40"/>
      <c r="H13" s="40">
        <f>'Step 3 Scoring'!I13</f>
        <v>0</v>
      </c>
      <c r="I13" s="40">
        <f>'Step 3 Scoring'!J13</f>
        <v>0</v>
      </c>
      <c r="J13" s="40">
        <f>'Step 3 Scoring'!K13</f>
        <v>0</v>
      </c>
      <c r="K13" s="40">
        <f>'Step 3 Scoring'!L13</f>
        <v>0</v>
      </c>
      <c r="L13" s="40">
        <f>'Step 3 Scoring'!M13</f>
        <v>0</v>
      </c>
      <c r="M13" s="40">
        <f>'Step 3 Scoring'!N13</f>
        <v>0</v>
      </c>
      <c r="N13" s="40">
        <f>'Step 3 Scoring'!O13</f>
        <v>0</v>
      </c>
      <c r="O13" s="40">
        <f>'Step 3 Scoring'!P13</f>
        <v>0</v>
      </c>
      <c r="P13" s="40">
        <f>'Step 3 Scoring'!Q13</f>
        <v>0</v>
      </c>
      <c r="Q13" s="40">
        <f>'Step 3 Scoring'!R13</f>
        <v>0</v>
      </c>
      <c r="R13" s="40">
        <f>'Step 3 Scoring'!S13</f>
        <v>0</v>
      </c>
      <c r="S13" s="40">
        <f>'Step 3 Scoring'!T13</f>
        <v>0</v>
      </c>
      <c r="T13" s="40">
        <f>'Step 3 Scoring'!U13</f>
        <v>0</v>
      </c>
      <c r="U13" s="40">
        <f>'Step 3 Scoring'!V13</f>
        <v>0</v>
      </c>
      <c r="V13" s="40">
        <f>'Step 3 Scoring'!W13</f>
        <v>0</v>
      </c>
      <c r="W13" s="40">
        <f>'Step 3 Scoring'!X13</f>
        <v>0</v>
      </c>
      <c r="X13" s="40">
        <f>'Step 3 Scoring'!Y13</f>
        <v>0</v>
      </c>
      <c r="Y13" s="40">
        <f>'Step 3 Scoring'!Z13</f>
        <v>0</v>
      </c>
      <c r="Z13" s="40">
        <f>'Step 3 Scoring'!AA13</f>
        <v>0</v>
      </c>
      <c r="AA13" s="40">
        <f>'Step 3 Scoring'!AB13</f>
        <v>0</v>
      </c>
    </row>
    <row r="14" spans="1:27" ht="51.75" customHeight="1" x14ac:dyDescent="0.25">
      <c r="A14" s="40" t="str">
        <f>'Step 3 Scoring'!B14</f>
        <v>Does your team have good morale to take on challenging new work?</v>
      </c>
      <c r="B14" s="40" t="str">
        <f>'Step 3 Scoring'!C14</f>
        <v>(Please select a response)</v>
      </c>
      <c r="C14" s="40" t="str">
        <f>'Step 3 Scoring'!D14</f>
        <v>Yes, we have good morale and are excited to proceed</v>
      </c>
      <c r="D14" s="40" t="str">
        <f>'Step 3 Scoring'!E14</f>
        <v>Morale is neutral</v>
      </c>
      <c r="E14" s="40" t="str">
        <f>'Step 3 Scoring'!G14</f>
        <v>We are quite overwhelmed/demoralised and a new challenge is intimidating</v>
      </c>
      <c r="F14" s="40"/>
      <c r="G14" s="40">
        <f>'Step 3 Scoring'!H14</f>
        <v>0</v>
      </c>
      <c r="H14" s="40">
        <f>'Step 3 Scoring'!I14</f>
        <v>0</v>
      </c>
      <c r="I14" s="40">
        <f>'Step 3 Scoring'!J14</f>
        <v>0</v>
      </c>
      <c r="J14" s="40">
        <f>'Step 3 Scoring'!K14</f>
        <v>0</v>
      </c>
      <c r="K14" s="40">
        <f>'Step 3 Scoring'!L14</f>
        <v>0</v>
      </c>
      <c r="L14" s="40">
        <f>'Step 3 Scoring'!M14</f>
        <v>0</v>
      </c>
      <c r="M14" s="40">
        <f>'Step 3 Scoring'!N14</f>
        <v>0</v>
      </c>
      <c r="N14" s="40">
        <f>'Step 3 Scoring'!O14</f>
        <v>0</v>
      </c>
      <c r="O14" s="40">
        <f>'Step 3 Scoring'!P14</f>
        <v>0</v>
      </c>
      <c r="P14" s="40">
        <f>'Step 3 Scoring'!Q14</f>
        <v>0</v>
      </c>
      <c r="Q14" s="40">
        <f>'Step 3 Scoring'!R14</f>
        <v>0</v>
      </c>
      <c r="R14" s="40">
        <f>'Step 3 Scoring'!S14</f>
        <v>0</v>
      </c>
      <c r="S14" s="40">
        <f>'Step 3 Scoring'!T14</f>
        <v>0</v>
      </c>
      <c r="T14" s="40">
        <f>'Step 3 Scoring'!U14</f>
        <v>0</v>
      </c>
      <c r="U14" s="40">
        <f>'Step 3 Scoring'!V14</f>
        <v>0</v>
      </c>
      <c r="V14" s="40">
        <f>'Step 3 Scoring'!W14</f>
        <v>0</v>
      </c>
      <c r="W14" s="40">
        <f>'Step 3 Scoring'!X14</f>
        <v>0</v>
      </c>
      <c r="X14" s="40">
        <f>'Step 3 Scoring'!Y14</f>
        <v>0</v>
      </c>
      <c r="Y14" s="40">
        <f>'Step 3 Scoring'!Z14</f>
        <v>0</v>
      </c>
      <c r="Z14" s="40">
        <f>'Step 3 Scoring'!AA14</f>
        <v>0</v>
      </c>
      <c r="AA14" s="40">
        <f>'Step 3 Scoring'!AB14</f>
        <v>0</v>
      </c>
    </row>
    <row r="15" spans="1:27" ht="51.75" customHeight="1" x14ac:dyDescent="0.25">
      <c r="A15" s="40" t="str">
        <f>'Step 3 Scoring'!B15</f>
        <v>Do you get enough time to complete your projects?</v>
      </c>
      <c r="B15" s="40" t="str">
        <f>'Step 3 Scoring'!C15</f>
        <v>(Please select a response)</v>
      </c>
      <c r="C15" s="40" t="str">
        <f>'Step 3 Scoring'!D15</f>
        <v>Yes, we tend to have timeframes that reflect how long things take</v>
      </c>
      <c r="D15" s="40" t="str">
        <f>'Step 3 Scoring'!F15</f>
        <v>We tend to be allocated too little time to complete projects but we make it work by shifting deadlines or bringing on extra resources</v>
      </c>
      <c r="E15" s="40" t="str">
        <f>'Step 3 Scoring'!G15</f>
        <v xml:space="preserve">We tend to be allocated too little time for projects and this can be a serious problem </v>
      </c>
      <c r="F15" s="40"/>
      <c r="G15" s="40">
        <f>'Step 3 Scoring'!H15</f>
        <v>0</v>
      </c>
      <c r="H15" s="40">
        <f>'Step 3 Scoring'!I15</f>
        <v>0</v>
      </c>
      <c r="I15" s="40">
        <f>'Step 3 Scoring'!J15</f>
        <v>0</v>
      </c>
      <c r="J15" s="40">
        <f>'Step 3 Scoring'!K15</f>
        <v>0</v>
      </c>
      <c r="K15" s="40">
        <f>'Step 3 Scoring'!L15</f>
        <v>0</v>
      </c>
      <c r="L15" s="40">
        <f>'Step 3 Scoring'!M15</f>
        <v>0</v>
      </c>
      <c r="M15" s="40">
        <f>'Step 3 Scoring'!N15</f>
        <v>0</v>
      </c>
      <c r="N15" s="40">
        <f>'Step 3 Scoring'!O15</f>
        <v>0</v>
      </c>
      <c r="O15" s="40">
        <f>'Step 3 Scoring'!P15</f>
        <v>0</v>
      </c>
      <c r="P15" s="40">
        <f>'Step 3 Scoring'!Q15</f>
        <v>0</v>
      </c>
      <c r="Q15" s="40">
        <f>'Step 3 Scoring'!R15</f>
        <v>0</v>
      </c>
      <c r="R15" s="40">
        <f>'Step 3 Scoring'!S15</f>
        <v>0</v>
      </c>
      <c r="S15" s="40">
        <f>'Step 3 Scoring'!T15</f>
        <v>0</v>
      </c>
      <c r="T15" s="40">
        <f>'Step 3 Scoring'!U15</f>
        <v>0</v>
      </c>
      <c r="U15" s="40">
        <f>'Step 3 Scoring'!V15</f>
        <v>0</v>
      </c>
      <c r="V15" s="40">
        <f>'Step 3 Scoring'!W15</f>
        <v>0</v>
      </c>
      <c r="W15" s="40">
        <f>'Step 3 Scoring'!X15</f>
        <v>0</v>
      </c>
      <c r="X15" s="40">
        <f>'Step 3 Scoring'!Y15</f>
        <v>0</v>
      </c>
      <c r="Y15" s="40">
        <f>'Step 3 Scoring'!Z15</f>
        <v>0</v>
      </c>
      <c r="Z15" s="40">
        <f>'Step 3 Scoring'!AA15</f>
        <v>0</v>
      </c>
      <c r="AA15" s="40">
        <f>'Step 3 Scoring'!AB15</f>
        <v>0</v>
      </c>
    </row>
    <row r="16" spans="1:27" ht="51.75" customHeight="1" x14ac:dyDescent="0.25">
      <c r="A16" s="40" t="str">
        <f>'Step 3 Scoring'!B16</f>
        <v>Do you have one or more project champions who promote NBS actively inside and outside the organisation?</v>
      </c>
      <c r="B16" s="40" t="str">
        <f>'Step 3 Scoring'!C16</f>
        <v>(Please select a response)</v>
      </c>
      <c r="C16" s="40" t="str">
        <f>'Step 3 Scoring'!D16</f>
        <v>Yes, we have active champions working already</v>
      </c>
      <c r="D16" s="40" t="str">
        <f>'Step 3 Scoring'!E16</f>
        <v>No, but we have potential champions</v>
      </c>
      <c r="E16" s="40" t="str">
        <f>'Step 3 Scoring'!F16</f>
        <v>No, and we don't expect to be carrying out the project with an individual champion</v>
      </c>
      <c r="F16" s="40">
        <f>'Step 3 Scoring'!G16</f>
        <v>0</v>
      </c>
      <c r="G16" s="40">
        <f>'Step 3 Scoring'!H16</f>
        <v>0</v>
      </c>
      <c r="H16" s="40">
        <f>'Step 3 Scoring'!I16</f>
        <v>0</v>
      </c>
      <c r="I16" s="40">
        <f>'Step 3 Scoring'!J16</f>
        <v>0</v>
      </c>
      <c r="J16" s="40">
        <f>'Step 3 Scoring'!K16</f>
        <v>0</v>
      </c>
      <c r="K16" s="40">
        <f>'Step 3 Scoring'!L16</f>
        <v>0</v>
      </c>
      <c r="L16" s="40">
        <f>'Step 3 Scoring'!M16</f>
        <v>0</v>
      </c>
      <c r="M16" s="40">
        <f>'Step 3 Scoring'!N16</f>
        <v>0</v>
      </c>
      <c r="N16" s="40">
        <f>'Step 3 Scoring'!O16</f>
        <v>0</v>
      </c>
      <c r="O16" s="40">
        <f>'Step 3 Scoring'!P16</f>
        <v>0</v>
      </c>
      <c r="P16" s="40">
        <f>'Step 3 Scoring'!Q16</f>
        <v>0</v>
      </c>
      <c r="Q16" s="40">
        <f>'Step 3 Scoring'!R16</f>
        <v>0</v>
      </c>
      <c r="R16" s="40">
        <f>'Step 3 Scoring'!S16</f>
        <v>0</v>
      </c>
      <c r="S16" s="40">
        <f>'Step 3 Scoring'!T16</f>
        <v>0</v>
      </c>
      <c r="T16" s="40">
        <f>'Step 3 Scoring'!U16</f>
        <v>0</v>
      </c>
      <c r="U16" s="40">
        <f>'Step 3 Scoring'!V16</f>
        <v>0</v>
      </c>
      <c r="V16" s="40">
        <f>'Step 3 Scoring'!W16</f>
        <v>0</v>
      </c>
      <c r="W16" s="40">
        <f>'Step 3 Scoring'!X16</f>
        <v>0</v>
      </c>
      <c r="X16" s="40">
        <f>'Step 3 Scoring'!Y16</f>
        <v>0</v>
      </c>
      <c r="Y16" s="40">
        <f>'Step 3 Scoring'!Z16</f>
        <v>0</v>
      </c>
      <c r="Z16" s="40">
        <f>'Step 3 Scoring'!AA16</f>
        <v>0</v>
      </c>
      <c r="AA16" s="40">
        <f>'Step 3 Scoring'!AB16</f>
        <v>0</v>
      </c>
    </row>
    <row r="17" spans="1:27" ht="51.75" customHeight="1" x14ac:dyDescent="0.25">
      <c r="A17" s="40">
        <f>'Step 3 Scoring'!B17</f>
        <v>0</v>
      </c>
      <c r="B17" s="40">
        <f>'Step 3 Scoring'!C17</f>
        <v>0</v>
      </c>
      <c r="C17" s="40">
        <f>'Step 3 Scoring'!D17</f>
        <v>0</v>
      </c>
      <c r="D17" s="40">
        <f>'Step 3 Scoring'!E17</f>
        <v>0</v>
      </c>
      <c r="E17" s="40">
        <f>'Step 3 Scoring'!F17</f>
        <v>0</v>
      </c>
      <c r="F17" s="40">
        <f>'Step 3 Scoring'!G17</f>
        <v>0</v>
      </c>
      <c r="G17" s="40">
        <f>'Step 3 Scoring'!H17</f>
        <v>0</v>
      </c>
      <c r="H17" s="40">
        <f>'Step 3 Scoring'!I17</f>
        <v>0</v>
      </c>
      <c r="I17" s="40">
        <f>'Step 3 Scoring'!J17</f>
        <v>0</v>
      </c>
      <c r="J17" s="40">
        <f>'Step 3 Scoring'!K17</f>
        <v>0</v>
      </c>
      <c r="K17" s="40">
        <f>'Step 3 Scoring'!L17</f>
        <v>0</v>
      </c>
      <c r="L17" s="40">
        <f>'Step 3 Scoring'!M17</f>
        <v>0</v>
      </c>
      <c r="M17" s="40">
        <f>'Step 3 Scoring'!N17</f>
        <v>0</v>
      </c>
      <c r="N17" s="40">
        <f>'Step 3 Scoring'!O17</f>
        <v>0</v>
      </c>
      <c r="O17" s="40">
        <f>'Step 3 Scoring'!P17</f>
        <v>0</v>
      </c>
      <c r="P17" s="40">
        <f>'Step 3 Scoring'!Q17</f>
        <v>0</v>
      </c>
      <c r="Q17" s="40">
        <f>'Step 3 Scoring'!R17</f>
        <v>0</v>
      </c>
      <c r="R17" s="40">
        <f>'Step 3 Scoring'!S17</f>
        <v>0</v>
      </c>
      <c r="S17" s="40">
        <f>'Step 3 Scoring'!T17</f>
        <v>0</v>
      </c>
      <c r="T17" s="40">
        <f>'Step 3 Scoring'!U17</f>
        <v>0</v>
      </c>
      <c r="U17" s="40">
        <f>'Step 3 Scoring'!V17</f>
        <v>0</v>
      </c>
      <c r="V17" s="40">
        <f>'Step 3 Scoring'!W17</f>
        <v>0</v>
      </c>
      <c r="W17" s="40">
        <f>'Step 3 Scoring'!X17</f>
        <v>0</v>
      </c>
      <c r="X17" s="40">
        <f>'Step 3 Scoring'!Y17</f>
        <v>0</v>
      </c>
      <c r="Y17" s="40">
        <f>'Step 3 Scoring'!Z17</f>
        <v>0</v>
      </c>
      <c r="Z17" s="40">
        <f>'Step 3 Scoring'!AA17</f>
        <v>0</v>
      </c>
      <c r="AA17" s="40">
        <f>'Step 3 Scoring'!AB17</f>
        <v>0</v>
      </c>
    </row>
    <row r="18" spans="1:27" ht="51.75" customHeight="1" x14ac:dyDescent="0.25">
      <c r="A18" s="40" t="str">
        <f>'Step 3 Scoring'!B18</f>
        <v>Advanced community engagement skills</v>
      </c>
      <c r="B18" s="40">
        <f>'Step 3 Scoring'!C18</f>
        <v>0</v>
      </c>
      <c r="C18" s="40">
        <f>'Step 3 Scoring'!D18</f>
        <v>10</v>
      </c>
      <c r="D18" s="40">
        <f>'Step 3 Scoring'!E18</f>
        <v>8</v>
      </c>
      <c r="E18" s="40">
        <f>'Step 3 Scoring'!F18</f>
        <v>6</v>
      </c>
      <c r="F18" s="40">
        <f>'Step 3 Scoring'!G18</f>
        <v>4</v>
      </c>
      <c r="G18" s="40">
        <f>'Step 3 Scoring'!H18</f>
        <v>2</v>
      </c>
      <c r="H18" s="40">
        <f>'Step 3 Scoring'!I18</f>
        <v>0</v>
      </c>
      <c r="I18" s="40">
        <f>'Step 3 Scoring'!J18</f>
        <v>0</v>
      </c>
      <c r="J18" s="40">
        <f>'Step 3 Scoring'!K18</f>
        <v>0</v>
      </c>
      <c r="K18" s="40">
        <f>'Step 3 Scoring'!L18</f>
        <v>0</v>
      </c>
      <c r="L18" s="40">
        <f>'Step 3 Scoring'!M18</f>
        <v>0</v>
      </c>
      <c r="M18" s="40">
        <f>'Step 3 Scoring'!N18</f>
        <v>0</v>
      </c>
      <c r="N18" s="40">
        <f>'Step 3 Scoring'!O18</f>
        <v>0</v>
      </c>
      <c r="O18" s="40">
        <f>'Step 3 Scoring'!P18</f>
        <v>0</v>
      </c>
      <c r="P18" s="40">
        <f>'Step 3 Scoring'!Q18</f>
        <v>0</v>
      </c>
      <c r="Q18" s="40">
        <f>'Step 3 Scoring'!R18</f>
        <v>0</v>
      </c>
      <c r="R18" s="40">
        <f>'Step 3 Scoring'!S18</f>
        <v>0</v>
      </c>
      <c r="S18" s="40">
        <f>'Step 3 Scoring'!T18</f>
        <v>0</v>
      </c>
      <c r="T18" s="40">
        <f>'Step 3 Scoring'!U18</f>
        <v>0</v>
      </c>
      <c r="U18" s="40">
        <f>'Step 3 Scoring'!V18</f>
        <v>0</v>
      </c>
      <c r="V18" s="40">
        <f>'Step 3 Scoring'!W18</f>
        <v>0</v>
      </c>
      <c r="W18" s="40">
        <f>'Step 3 Scoring'!X18</f>
        <v>0</v>
      </c>
      <c r="X18" s="40">
        <f>'Step 3 Scoring'!Y18</f>
        <v>0</v>
      </c>
      <c r="Y18" s="40">
        <f>'Step 3 Scoring'!Z18</f>
        <v>0</v>
      </c>
      <c r="Z18" s="40">
        <f>'Step 3 Scoring'!AA18</f>
        <v>0</v>
      </c>
      <c r="AA18" s="40">
        <f>'Step 3 Scoring'!AB18</f>
        <v>0</v>
      </c>
    </row>
    <row r="19" spans="1:27" ht="51.75" customHeight="1" x14ac:dyDescent="0.25">
      <c r="A19" s="40" t="str">
        <f>'Step 3 Scoring'!B19</f>
        <v>When you have a project or design to deliver, how do you involve the community?</v>
      </c>
      <c r="B19" s="40" t="str">
        <f>'Step 3 Scoring'!C19</f>
        <v>(Please select a response)</v>
      </c>
      <c r="C19" s="40" t="str">
        <f>'Step 3 Scoring'!D19</f>
        <v xml:space="preserve">We involve the community very early, and give them significant decision powers over the design </v>
      </c>
      <c r="D19" s="40" t="str">
        <f>'Step 3 Scoring'!E19</f>
        <v>We engage with the community before we start design, to ensure the design objectives reflect their needs and interests</v>
      </c>
      <c r="E19" s="40" t="str">
        <f>'Step 3 Scoring'!F19</f>
        <v>We complete our project designs, then present these for comment to allow minor changes or explanations before proceeding with works</v>
      </c>
      <c r="F19" s="40" t="str">
        <f>'Step 3 Scoring'!G19</f>
        <v xml:space="preserve">We inform the community once works are scheduled, then proceed as planned without making changes. </v>
      </c>
      <c r="G19" s="40">
        <f>'Step 3 Scoring'!H19</f>
        <v>0</v>
      </c>
      <c r="H19" s="40">
        <f>'Step 3 Scoring'!I19</f>
        <v>0</v>
      </c>
      <c r="I19" s="40">
        <f>'Step 3 Scoring'!J19</f>
        <v>0</v>
      </c>
      <c r="J19" s="40">
        <f>'Step 3 Scoring'!K19</f>
        <v>0</v>
      </c>
      <c r="K19" s="40">
        <f>'Step 3 Scoring'!L19</f>
        <v>0</v>
      </c>
      <c r="L19" s="40">
        <f>'Step 3 Scoring'!M19</f>
        <v>0</v>
      </c>
      <c r="M19" s="40">
        <f>'Step 3 Scoring'!N19</f>
        <v>0</v>
      </c>
      <c r="N19" s="40">
        <f>'Step 3 Scoring'!O19</f>
        <v>0</v>
      </c>
      <c r="O19" s="40">
        <f>'Step 3 Scoring'!P19</f>
        <v>0</v>
      </c>
      <c r="P19" s="40">
        <f>'Step 3 Scoring'!Q19</f>
        <v>0</v>
      </c>
      <c r="Q19" s="40">
        <f>'Step 3 Scoring'!R19</f>
        <v>0</v>
      </c>
      <c r="R19" s="40">
        <f>'Step 3 Scoring'!S19</f>
        <v>0</v>
      </c>
      <c r="S19" s="40">
        <f>'Step 3 Scoring'!T19</f>
        <v>0</v>
      </c>
      <c r="T19" s="40">
        <f>'Step 3 Scoring'!U19</f>
        <v>0</v>
      </c>
      <c r="U19" s="40">
        <f>'Step 3 Scoring'!V19</f>
        <v>0</v>
      </c>
      <c r="V19" s="40">
        <f>'Step 3 Scoring'!W19</f>
        <v>0</v>
      </c>
      <c r="W19" s="40">
        <f>'Step 3 Scoring'!X19</f>
        <v>0</v>
      </c>
      <c r="X19" s="40">
        <f>'Step 3 Scoring'!Y19</f>
        <v>0</v>
      </c>
      <c r="Y19" s="40">
        <f>'Step 3 Scoring'!Z19</f>
        <v>0</v>
      </c>
      <c r="Z19" s="40">
        <f>'Step 3 Scoring'!AA19</f>
        <v>0</v>
      </c>
      <c r="AA19" s="40">
        <f>'Step 3 Scoring'!AB19</f>
        <v>0</v>
      </c>
    </row>
    <row r="20" spans="1:27" ht="51.75" customHeight="1" x14ac:dyDescent="0.25">
      <c r="A20" s="40" t="str">
        <f>'Step 3 Scoring'!B20</f>
        <v>If you were to involve the community more actively in project decisions, would that be supported by your organisation?</v>
      </c>
      <c r="B20" s="40" t="str">
        <f>'Step 3 Scoring'!C20</f>
        <v>(Please select a response)</v>
      </c>
      <c r="C20" s="40" t="str">
        <f>'Step 3 Scoring'!D20</f>
        <v>Yes, this is something our organisation actively promotes</v>
      </c>
      <c r="D20" s="40" t="str">
        <f>'Step 3 Scoring'!E20</f>
        <v>We think so, but we'd have to argue it carefully</v>
      </c>
      <c r="E20" s="40" t="str">
        <f>'Step 3 Scoring'!F20</f>
        <v>We would face significant opposition from some parts of the organisation</v>
      </c>
      <c r="F20" s="40">
        <f>'Step 3 Scoring'!G20</f>
        <v>0</v>
      </c>
      <c r="G20" s="40">
        <f>'Step 3 Scoring'!H20</f>
        <v>0</v>
      </c>
      <c r="H20" s="40">
        <f>'Step 3 Scoring'!I20</f>
        <v>0</v>
      </c>
      <c r="I20" s="40">
        <f>'Step 3 Scoring'!J20</f>
        <v>0</v>
      </c>
      <c r="J20" s="40">
        <f>'Step 3 Scoring'!K20</f>
        <v>0</v>
      </c>
      <c r="K20" s="40">
        <f>'Step 3 Scoring'!L20</f>
        <v>0</v>
      </c>
      <c r="L20" s="40">
        <f>'Step 3 Scoring'!M20</f>
        <v>0</v>
      </c>
      <c r="M20" s="40">
        <f>'Step 3 Scoring'!N20</f>
        <v>0</v>
      </c>
      <c r="N20" s="40">
        <f>'Step 3 Scoring'!O20</f>
        <v>0</v>
      </c>
      <c r="O20" s="40">
        <f>'Step 3 Scoring'!P20</f>
        <v>0</v>
      </c>
      <c r="P20" s="40">
        <f>'Step 3 Scoring'!Q20</f>
        <v>0</v>
      </c>
      <c r="Q20" s="40">
        <f>'Step 3 Scoring'!R20</f>
        <v>0</v>
      </c>
      <c r="R20" s="40">
        <f>'Step 3 Scoring'!S20</f>
        <v>0</v>
      </c>
      <c r="S20" s="40">
        <f>'Step 3 Scoring'!T20</f>
        <v>0</v>
      </c>
      <c r="T20" s="40">
        <f>'Step 3 Scoring'!U20</f>
        <v>0</v>
      </c>
      <c r="U20" s="40">
        <f>'Step 3 Scoring'!V20</f>
        <v>0</v>
      </c>
      <c r="V20" s="40">
        <f>'Step 3 Scoring'!W20</f>
        <v>0</v>
      </c>
      <c r="W20" s="40">
        <f>'Step 3 Scoring'!X20</f>
        <v>0</v>
      </c>
      <c r="X20" s="40">
        <f>'Step 3 Scoring'!Y20</f>
        <v>0</v>
      </c>
      <c r="Y20" s="40">
        <f>'Step 3 Scoring'!Z20</f>
        <v>0</v>
      </c>
      <c r="Z20" s="40">
        <f>'Step 3 Scoring'!AA20</f>
        <v>0</v>
      </c>
      <c r="AA20" s="40">
        <f>'Step 3 Scoring'!AB20</f>
        <v>0</v>
      </c>
    </row>
    <row r="21" spans="1:27" ht="51.75" customHeight="1" x14ac:dyDescent="0.25">
      <c r="A21" s="40" t="str">
        <f>'Step 3 Scoring'!B21</f>
        <v>Do you have people in your organisation with existing relationships to the community in your project sites?</v>
      </c>
      <c r="B21" s="40" t="str">
        <f>'Step 3 Scoring'!C21</f>
        <v>(Please select a response)</v>
      </c>
      <c r="C21" s="40" t="str">
        <f>'Step 3 Scoring'!D21</f>
        <v>Yes, we know lots of community members in the project areas directly</v>
      </c>
      <c r="D21" s="40" t="str">
        <f>'Step 3 Scoring'!E21</f>
        <v>Yes, we have multiple colleagues who work with the community closely already that can help us</v>
      </c>
      <c r="E21" s="40" t="str">
        <f>'Step 3 Scoring'!F21</f>
        <v xml:space="preserve">No, we don't know this community </v>
      </c>
      <c r="F21" s="40">
        <f>'Step 3 Scoring'!G21</f>
        <v>0</v>
      </c>
      <c r="G21" s="40">
        <f>'Step 3 Scoring'!H21</f>
        <v>0</v>
      </c>
      <c r="H21" s="40">
        <f>'Step 3 Scoring'!I21</f>
        <v>0</v>
      </c>
      <c r="I21" s="40">
        <f>'Step 3 Scoring'!J21</f>
        <v>0</v>
      </c>
      <c r="J21" s="40">
        <f>'Step 3 Scoring'!K21</f>
        <v>0</v>
      </c>
      <c r="K21" s="40">
        <f>'Step 3 Scoring'!L21</f>
        <v>0</v>
      </c>
      <c r="L21" s="40">
        <f>'Step 3 Scoring'!M21</f>
        <v>0</v>
      </c>
      <c r="M21" s="40">
        <f>'Step 3 Scoring'!N21</f>
        <v>0</v>
      </c>
      <c r="N21" s="40">
        <f>'Step 3 Scoring'!O21</f>
        <v>0</v>
      </c>
      <c r="O21" s="40">
        <f>'Step 3 Scoring'!P21</f>
        <v>0</v>
      </c>
      <c r="P21" s="40">
        <f>'Step 3 Scoring'!Q21</f>
        <v>0</v>
      </c>
      <c r="Q21" s="40">
        <f>'Step 3 Scoring'!R21</f>
        <v>0</v>
      </c>
      <c r="R21" s="40">
        <f>'Step 3 Scoring'!S21</f>
        <v>0</v>
      </c>
      <c r="S21" s="40">
        <f>'Step 3 Scoring'!T21</f>
        <v>0</v>
      </c>
      <c r="T21" s="40">
        <f>'Step 3 Scoring'!U21</f>
        <v>0</v>
      </c>
      <c r="U21" s="40">
        <f>'Step 3 Scoring'!V21</f>
        <v>0</v>
      </c>
      <c r="V21" s="40">
        <f>'Step 3 Scoring'!W21</f>
        <v>0</v>
      </c>
      <c r="W21" s="40">
        <f>'Step 3 Scoring'!X21</f>
        <v>0</v>
      </c>
      <c r="X21" s="40">
        <f>'Step 3 Scoring'!Y21</f>
        <v>0</v>
      </c>
      <c r="Y21" s="40">
        <f>'Step 3 Scoring'!Z21</f>
        <v>0</v>
      </c>
      <c r="Z21" s="40">
        <f>'Step 3 Scoring'!AA21</f>
        <v>0</v>
      </c>
      <c r="AA21" s="40">
        <f>'Step 3 Scoring'!AB21</f>
        <v>0</v>
      </c>
    </row>
    <row r="22" spans="1:27" ht="51.75" customHeight="1" x14ac:dyDescent="0.25">
      <c r="A22" s="40" t="str">
        <f>'Step 3 Scoring'!B22</f>
        <v>Do you have people in your organisation that could guide you in best practices for engaging with the community?</v>
      </c>
      <c r="B22" s="40" t="str">
        <f>'Step 3 Scoring'!C22</f>
        <v>(Please select a response)</v>
      </c>
      <c r="C22" s="40" t="str">
        <f>'Step 3 Scoring'!D22</f>
        <v>Yes, we have engagement specialists familiar in advanced community engagement techniques and planning</v>
      </c>
      <c r="D22" s="40" t="str">
        <f>'Step 3 Scoring'!E22</f>
        <v>Yes, we have engagement specialists who mostly do basic engagement but would be willing to support more advanced engagements</v>
      </c>
      <c r="E22" s="40" t="str">
        <f>'Step 3 Scoring'!F22</f>
        <v>No, but we are willing to seek advice from consultants</v>
      </c>
      <c r="F22" s="40" t="str">
        <f>'Step 3 Scoring'!G22</f>
        <v>No, we're not sure how to access this kind of knowledge and we can't access consulting advice</v>
      </c>
      <c r="G22" s="40">
        <f>'Step 3 Scoring'!H22</f>
        <v>0</v>
      </c>
      <c r="H22" s="40">
        <f>'Step 3 Scoring'!I22</f>
        <v>0</v>
      </c>
      <c r="I22" s="40">
        <f>'Step 3 Scoring'!J22</f>
        <v>0</v>
      </c>
      <c r="J22" s="40">
        <f>'Step 3 Scoring'!K22</f>
        <v>0</v>
      </c>
      <c r="K22" s="40">
        <f>'Step 3 Scoring'!L22</f>
        <v>0</v>
      </c>
      <c r="L22" s="40">
        <f>'Step 3 Scoring'!M22</f>
        <v>0</v>
      </c>
      <c r="M22" s="40">
        <f>'Step 3 Scoring'!N22</f>
        <v>0</v>
      </c>
      <c r="N22" s="40">
        <f>'Step 3 Scoring'!O22</f>
        <v>0</v>
      </c>
      <c r="O22" s="40">
        <f>'Step 3 Scoring'!P22</f>
        <v>0</v>
      </c>
      <c r="P22" s="40">
        <f>'Step 3 Scoring'!Q22</f>
        <v>0</v>
      </c>
      <c r="Q22" s="40">
        <f>'Step 3 Scoring'!R22</f>
        <v>0</v>
      </c>
      <c r="R22" s="40">
        <f>'Step 3 Scoring'!S22</f>
        <v>0</v>
      </c>
      <c r="S22" s="40">
        <f>'Step 3 Scoring'!T22</f>
        <v>0</v>
      </c>
      <c r="T22" s="40">
        <f>'Step 3 Scoring'!U22</f>
        <v>0</v>
      </c>
      <c r="U22" s="40">
        <f>'Step 3 Scoring'!V22</f>
        <v>0</v>
      </c>
      <c r="V22" s="40">
        <f>'Step 3 Scoring'!W22</f>
        <v>0</v>
      </c>
      <c r="W22" s="40">
        <f>'Step 3 Scoring'!X22</f>
        <v>0</v>
      </c>
      <c r="X22" s="40">
        <f>'Step 3 Scoring'!Y22</f>
        <v>0</v>
      </c>
      <c r="Y22" s="40">
        <f>'Step 3 Scoring'!Z22</f>
        <v>0</v>
      </c>
      <c r="Z22" s="40">
        <f>'Step 3 Scoring'!AA22</f>
        <v>0</v>
      </c>
      <c r="AA22" s="40">
        <f>'Step 3 Scoring'!AB22</f>
        <v>0</v>
      </c>
    </row>
    <row r="23" spans="1:27" ht="51.75" customHeight="1" x14ac:dyDescent="0.25">
      <c r="A23" s="40" t="str">
        <f>'Step 3 Scoring'!B23</f>
        <v>Do you have any familiarity working with private property/building owners?</v>
      </c>
      <c r="B23" s="40" t="str">
        <f>'Step 3 Scoring'!C23</f>
        <v>(Please select a response)</v>
      </c>
      <c r="C23" s="40" t="str">
        <f>'Step 3 Scoring'!D23</f>
        <v>Yes, lots</v>
      </c>
      <c r="D23" s="40" t="str">
        <f>'Step 3 Scoring'!E23</f>
        <v>A little bit</v>
      </c>
      <c r="E23" s="40" t="str">
        <f>'Step 3 Scoring'!F23</f>
        <v>None</v>
      </c>
      <c r="F23" s="40">
        <f>'Step 3 Scoring'!G23</f>
        <v>0</v>
      </c>
      <c r="G23" s="40">
        <f>'Step 3 Scoring'!H23</f>
        <v>0</v>
      </c>
      <c r="H23" s="40">
        <f>'Step 3 Scoring'!I23</f>
        <v>0</v>
      </c>
      <c r="I23" s="40">
        <f>'Step 3 Scoring'!J23</f>
        <v>0</v>
      </c>
      <c r="J23" s="40">
        <f>'Step 3 Scoring'!K23</f>
        <v>0</v>
      </c>
      <c r="K23" s="40">
        <f>'Step 3 Scoring'!L23</f>
        <v>0</v>
      </c>
      <c r="L23" s="40">
        <f>'Step 3 Scoring'!M23</f>
        <v>0</v>
      </c>
      <c r="M23" s="40">
        <f>'Step 3 Scoring'!N23</f>
        <v>0</v>
      </c>
      <c r="N23" s="40">
        <f>'Step 3 Scoring'!O23</f>
        <v>0</v>
      </c>
      <c r="O23" s="40">
        <f>'Step 3 Scoring'!P23</f>
        <v>0</v>
      </c>
      <c r="P23" s="40">
        <f>'Step 3 Scoring'!Q23</f>
        <v>0</v>
      </c>
      <c r="Q23" s="40">
        <f>'Step 3 Scoring'!R23</f>
        <v>0</v>
      </c>
      <c r="R23" s="40">
        <f>'Step 3 Scoring'!S23</f>
        <v>0</v>
      </c>
      <c r="S23" s="40">
        <f>'Step 3 Scoring'!T23</f>
        <v>0</v>
      </c>
      <c r="T23" s="40">
        <f>'Step 3 Scoring'!U23</f>
        <v>0</v>
      </c>
      <c r="U23" s="40">
        <f>'Step 3 Scoring'!V23</f>
        <v>0</v>
      </c>
      <c r="V23" s="40">
        <f>'Step 3 Scoring'!W23</f>
        <v>0</v>
      </c>
      <c r="W23" s="40">
        <f>'Step 3 Scoring'!X23</f>
        <v>0</v>
      </c>
      <c r="X23" s="40">
        <f>'Step 3 Scoring'!Y23</f>
        <v>0</v>
      </c>
      <c r="Y23" s="40">
        <f>'Step 3 Scoring'!Z23</f>
        <v>0</v>
      </c>
      <c r="Z23" s="40">
        <f>'Step 3 Scoring'!AA23</f>
        <v>0</v>
      </c>
      <c r="AA23" s="40">
        <f>'Step 3 Scoring'!AB23</f>
        <v>0</v>
      </c>
    </row>
    <row r="24" spans="1:27" ht="51.75" customHeight="1" x14ac:dyDescent="0.25">
      <c r="A24" s="40">
        <f>'Step 3 Scoring'!B24</f>
        <v>0</v>
      </c>
      <c r="B24" s="40">
        <f>'Step 3 Scoring'!C24</f>
        <v>0</v>
      </c>
      <c r="C24" s="40">
        <f>'Step 3 Scoring'!D24</f>
        <v>0</v>
      </c>
      <c r="D24" s="40">
        <f>'Step 3 Scoring'!E24</f>
        <v>0</v>
      </c>
      <c r="E24" s="40">
        <f>'Step 3 Scoring'!F24</f>
        <v>0</v>
      </c>
      <c r="F24" s="40">
        <f>'Step 3 Scoring'!G24</f>
        <v>0</v>
      </c>
      <c r="G24" s="40">
        <f>'Step 3 Scoring'!H24</f>
        <v>0</v>
      </c>
      <c r="H24" s="40">
        <f>'Step 3 Scoring'!I24</f>
        <v>0</v>
      </c>
      <c r="I24" s="40">
        <f>'Step 3 Scoring'!J24</f>
        <v>0</v>
      </c>
      <c r="J24" s="40">
        <f>'Step 3 Scoring'!K24</f>
        <v>0</v>
      </c>
      <c r="K24" s="40">
        <f>'Step 3 Scoring'!L24</f>
        <v>0</v>
      </c>
      <c r="L24" s="40">
        <f>'Step 3 Scoring'!M24</f>
        <v>0</v>
      </c>
      <c r="M24" s="40">
        <f>'Step 3 Scoring'!N24</f>
        <v>0</v>
      </c>
      <c r="N24" s="40">
        <f>'Step 3 Scoring'!O24</f>
        <v>0</v>
      </c>
      <c r="O24" s="40">
        <f>'Step 3 Scoring'!P24</f>
        <v>0</v>
      </c>
      <c r="P24" s="40">
        <f>'Step 3 Scoring'!Q24</f>
        <v>0</v>
      </c>
      <c r="Q24" s="40">
        <f>'Step 3 Scoring'!R24</f>
        <v>0</v>
      </c>
      <c r="R24" s="40">
        <f>'Step 3 Scoring'!S24</f>
        <v>0</v>
      </c>
      <c r="S24" s="40">
        <f>'Step 3 Scoring'!T24</f>
        <v>0</v>
      </c>
      <c r="T24" s="40">
        <f>'Step 3 Scoring'!U24</f>
        <v>0</v>
      </c>
      <c r="U24" s="40">
        <f>'Step 3 Scoring'!V24</f>
        <v>0</v>
      </c>
      <c r="V24" s="40">
        <f>'Step 3 Scoring'!W24</f>
        <v>0</v>
      </c>
      <c r="W24" s="40">
        <f>'Step 3 Scoring'!X24</f>
        <v>0</v>
      </c>
      <c r="X24" s="40">
        <f>'Step 3 Scoring'!Y24</f>
        <v>0</v>
      </c>
      <c r="Y24" s="40">
        <f>'Step 3 Scoring'!Z24</f>
        <v>0</v>
      </c>
      <c r="Z24" s="40">
        <f>'Step 3 Scoring'!AA24</f>
        <v>0</v>
      </c>
      <c r="AA24" s="40">
        <f>'Step 3 Scoring'!AB24</f>
        <v>0</v>
      </c>
    </row>
    <row r="25" spans="1:27" ht="51.75" customHeight="1" x14ac:dyDescent="0.25">
      <c r="A25" s="40" t="str">
        <f>'Step 3 Scoring'!B25</f>
        <v>Alignment of internal departments and disciplines</v>
      </c>
      <c r="B25" s="40">
        <f>'Step 3 Scoring'!C25</f>
        <v>0</v>
      </c>
      <c r="C25" s="40">
        <f>'Step 3 Scoring'!D25</f>
        <v>10</v>
      </c>
      <c r="D25" s="40">
        <f>'Step 3 Scoring'!E25</f>
        <v>8</v>
      </c>
      <c r="E25" s="40">
        <f>'Step 3 Scoring'!F25</f>
        <v>6</v>
      </c>
      <c r="F25" s="40">
        <f>'Step 3 Scoring'!G25</f>
        <v>4</v>
      </c>
      <c r="G25" s="40">
        <f>'Step 3 Scoring'!H25</f>
        <v>2</v>
      </c>
      <c r="H25" s="40">
        <f>'Step 3 Scoring'!I25</f>
        <v>0</v>
      </c>
      <c r="I25" s="40">
        <f>'Step 3 Scoring'!J25</f>
        <v>0</v>
      </c>
      <c r="J25" s="40">
        <f>'Step 3 Scoring'!K25</f>
        <v>0</v>
      </c>
      <c r="K25" s="40">
        <f>'Step 3 Scoring'!L25</f>
        <v>0</v>
      </c>
      <c r="L25" s="40">
        <f>'Step 3 Scoring'!M25</f>
        <v>0</v>
      </c>
      <c r="M25" s="40">
        <f>'Step 3 Scoring'!N25</f>
        <v>0</v>
      </c>
      <c r="N25" s="40">
        <f>'Step 3 Scoring'!O25</f>
        <v>0</v>
      </c>
      <c r="O25" s="40">
        <f>'Step 3 Scoring'!P25</f>
        <v>0</v>
      </c>
      <c r="P25" s="40">
        <f>'Step 3 Scoring'!Q25</f>
        <v>0</v>
      </c>
      <c r="Q25" s="40">
        <f>'Step 3 Scoring'!R25</f>
        <v>0</v>
      </c>
      <c r="R25" s="40">
        <f>'Step 3 Scoring'!S25</f>
        <v>0</v>
      </c>
      <c r="S25" s="40">
        <f>'Step 3 Scoring'!T25</f>
        <v>0</v>
      </c>
      <c r="T25" s="40">
        <f>'Step 3 Scoring'!U25</f>
        <v>0</v>
      </c>
      <c r="U25" s="40">
        <f>'Step 3 Scoring'!V25</f>
        <v>0</v>
      </c>
      <c r="V25" s="40">
        <f>'Step 3 Scoring'!W25</f>
        <v>0</v>
      </c>
      <c r="W25" s="40">
        <f>'Step 3 Scoring'!X25</f>
        <v>0</v>
      </c>
      <c r="X25" s="40">
        <f>'Step 3 Scoring'!Y25</f>
        <v>0</v>
      </c>
      <c r="Y25" s="40">
        <f>'Step 3 Scoring'!Z25</f>
        <v>0</v>
      </c>
      <c r="Z25" s="40">
        <f>'Step 3 Scoring'!AA25</f>
        <v>0</v>
      </c>
      <c r="AA25" s="40">
        <f>'Step 3 Scoring'!AB25</f>
        <v>0</v>
      </c>
    </row>
    <row r="26" spans="1:27" ht="51.75" customHeight="1" x14ac:dyDescent="0.25">
      <c r="A26" s="40" t="str">
        <f>'Step 3 Scoring'!B26</f>
        <v>How strongly does your engineering departments support the idea of NBS?</v>
      </c>
      <c r="B26" s="40" t="str">
        <f>'Step 3 Scoring'!C26</f>
        <v>(Please select a response)</v>
      </c>
      <c r="C26" s="40" t="str">
        <f>'Step 3 Scoring'!D26</f>
        <v>They know about it and they support it strongly, actively contributing to solutions</v>
      </c>
      <c r="D26" s="40" t="str">
        <f>'Step 3 Scoring'!E26</f>
        <v>They have basic knowledge and are tentatively supportive if risks are managed well</v>
      </c>
      <c r="E26" s="40" t="str">
        <f>'Step 3 Scoring'!F26</f>
        <v>Basic knowledge but support is uncertain</v>
      </c>
      <c r="F26" s="40" t="str">
        <f>'Step 3 Scoring'!G26</f>
        <v>No knowledge and uncertain support</v>
      </c>
      <c r="G26" s="40" t="str">
        <f>'Step 3 Scoring'!H26</f>
        <v>Active opposition</v>
      </c>
      <c r="H26" s="40">
        <f>'Step 3 Scoring'!I26</f>
        <v>0</v>
      </c>
      <c r="I26" s="40">
        <f>'Step 3 Scoring'!J26</f>
        <v>0</v>
      </c>
      <c r="J26" s="40">
        <f>'Step 3 Scoring'!K26</f>
        <v>0</v>
      </c>
      <c r="K26" s="40">
        <f>'Step 3 Scoring'!L26</f>
        <v>0</v>
      </c>
      <c r="L26" s="40">
        <f>'Step 3 Scoring'!M26</f>
        <v>0</v>
      </c>
      <c r="M26" s="40">
        <f>'Step 3 Scoring'!N26</f>
        <v>0</v>
      </c>
      <c r="N26" s="40">
        <f>'Step 3 Scoring'!O26</f>
        <v>0</v>
      </c>
      <c r="O26" s="40">
        <f>'Step 3 Scoring'!P26</f>
        <v>0</v>
      </c>
      <c r="P26" s="40">
        <f>'Step 3 Scoring'!Q26</f>
        <v>0</v>
      </c>
      <c r="Q26" s="40">
        <f>'Step 3 Scoring'!R26</f>
        <v>0</v>
      </c>
      <c r="R26" s="40">
        <f>'Step 3 Scoring'!S26</f>
        <v>0</v>
      </c>
      <c r="S26" s="40">
        <f>'Step 3 Scoring'!T26</f>
        <v>0</v>
      </c>
      <c r="T26" s="40">
        <f>'Step 3 Scoring'!U26</f>
        <v>0</v>
      </c>
      <c r="U26" s="40">
        <f>'Step 3 Scoring'!V26</f>
        <v>0</v>
      </c>
      <c r="V26" s="40">
        <f>'Step 3 Scoring'!W26</f>
        <v>0</v>
      </c>
      <c r="W26" s="40">
        <f>'Step 3 Scoring'!X26</f>
        <v>0</v>
      </c>
      <c r="X26" s="40">
        <f>'Step 3 Scoring'!Y26</f>
        <v>0</v>
      </c>
      <c r="Y26" s="40">
        <f>'Step 3 Scoring'!Z26</f>
        <v>0</v>
      </c>
      <c r="Z26" s="40">
        <f>'Step 3 Scoring'!AA26</f>
        <v>0</v>
      </c>
      <c r="AA26" s="40">
        <f>'Step 3 Scoring'!AB26</f>
        <v>0</v>
      </c>
    </row>
    <row r="27" spans="1:27" ht="51.75" customHeight="1" x14ac:dyDescent="0.25">
      <c r="A27" s="40" t="str">
        <f>'Step 3 Scoring'!B27</f>
        <v>How strongly does your design/architecture department support the idea of NBS?</v>
      </c>
      <c r="B27" s="40" t="str">
        <f>'Step 3 Scoring'!C27</f>
        <v>(Please select a response)</v>
      </c>
      <c r="C27" s="40" t="str">
        <f>'Step 3 Scoring'!D27</f>
        <v>They know about it and they support it strongly, actively contributing to solutions</v>
      </c>
      <c r="D27" s="40" t="str">
        <f>'Step 3 Scoring'!E27</f>
        <v>They have basic knowledge and are tentatively supportive if risks are managed well</v>
      </c>
      <c r="E27" s="40" t="str">
        <f>'Step 3 Scoring'!F27</f>
        <v>Basic knowledge but support is uncertain</v>
      </c>
      <c r="F27" s="40" t="str">
        <f>'Step 3 Scoring'!G27</f>
        <v>No knowledge and uncertain support</v>
      </c>
      <c r="G27" s="40" t="str">
        <f>'Step 3 Scoring'!H27</f>
        <v>Active opposition</v>
      </c>
      <c r="H27" s="40">
        <f>'Step 3 Scoring'!I27</f>
        <v>0</v>
      </c>
      <c r="I27" s="40">
        <f>'Step 3 Scoring'!J27</f>
        <v>0</v>
      </c>
      <c r="J27" s="40">
        <f>'Step 3 Scoring'!K27</f>
        <v>0</v>
      </c>
      <c r="K27" s="40">
        <f>'Step 3 Scoring'!L27</f>
        <v>0</v>
      </c>
      <c r="L27" s="40">
        <f>'Step 3 Scoring'!M27</f>
        <v>0</v>
      </c>
      <c r="M27" s="40">
        <f>'Step 3 Scoring'!N27</f>
        <v>0</v>
      </c>
      <c r="N27" s="40">
        <f>'Step 3 Scoring'!O27</f>
        <v>0</v>
      </c>
      <c r="O27" s="40">
        <f>'Step 3 Scoring'!P27</f>
        <v>0</v>
      </c>
      <c r="P27" s="40">
        <f>'Step 3 Scoring'!Q27</f>
        <v>0</v>
      </c>
      <c r="Q27" s="40">
        <f>'Step 3 Scoring'!R27</f>
        <v>0</v>
      </c>
      <c r="R27" s="40">
        <f>'Step 3 Scoring'!S27</f>
        <v>0</v>
      </c>
      <c r="S27" s="40">
        <f>'Step 3 Scoring'!T27</f>
        <v>0</v>
      </c>
      <c r="T27" s="40">
        <f>'Step 3 Scoring'!U27</f>
        <v>0</v>
      </c>
      <c r="U27" s="40">
        <f>'Step 3 Scoring'!V27</f>
        <v>0</v>
      </c>
      <c r="V27" s="40">
        <f>'Step 3 Scoring'!W27</f>
        <v>0</v>
      </c>
      <c r="W27" s="40">
        <f>'Step 3 Scoring'!X27</f>
        <v>0</v>
      </c>
      <c r="X27" s="40">
        <f>'Step 3 Scoring'!Y27</f>
        <v>0</v>
      </c>
      <c r="Y27" s="40">
        <f>'Step 3 Scoring'!Z27</f>
        <v>0</v>
      </c>
      <c r="Z27" s="40">
        <f>'Step 3 Scoring'!AA27</f>
        <v>0</v>
      </c>
      <c r="AA27" s="40">
        <f>'Step 3 Scoring'!AB27</f>
        <v>0</v>
      </c>
    </row>
    <row r="28" spans="1:27" ht="51.75" customHeight="1" x14ac:dyDescent="0.25">
      <c r="A28" s="40" t="str">
        <f>'Step 3 Scoring'!B28</f>
        <v>How strongly does your maintenance department support the idea of NBS?</v>
      </c>
      <c r="B28" s="40" t="str">
        <f>'Step 3 Scoring'!C28</f>
        <v>(Please select a response)</v>
      </c>
      <c r="C28" s="40" t="str">
        <f>'Step 3 Scoring'!D28</f>
        <v>They know about it and they support it strongly, actively contributing to solutions</v>
      </c>
      <c r="D28" s="40" t="str">
        <f>'Step 3 Scoring'!E28</f>
        <v>They have basic knowledge and are tentatively supportive if risks are managed well</v>
      </c>
      <c r="E28" s="40" t="str">
        <f>'Step 3 Scoring'!F28</f>
        <v>Basic knowledge but support is uncertain</v>
      </c>
      <c r="F28" s="40" t="str">
        <f>'Step 3 Scoring'!G28</f>
        <v>No knowledge and uncertain support</v>
      </c>
      <c r="G28" s="40" t="str">
        <f>'Step 3 Scoring'!H28</f>
        <v>Active opposition</v>
      </c>
      <c r="H28" s="40">
        <f>'Step 3 Scoring'!I28</f>
        <v>0</v>
      </c>
      <c r="I28" s="40">
        <f>'Step 3 Scoring'!J28</f>
        <v>0</v>
      </c>
      <c r="J28" s="40">
        <f>'Step 3 Scoring'!K28</f>
        <v>0</v>
      </c>
      <c r="K28" s="40">
        <f>'Step 3 Scoring'!L28</f>
        <v>0</v>
      </c>
      <c r="L28" s="40">
        <f>'Step 3 Scoring'!M28</f>
        <v>0</v>
      </c>
      <c r="M28" s="40">
        <f>'Step 3 Scoring'!N28</f>
        <v>0</v>
      </c>
      <c r="N28" s="40">
        <f>'Step 3 Scoring'!O28</f>
        <v>0</v>
      </c>
      <c r="O28" s="40">
        <f>'Step 3 Scoring'!P28</f>
        <v>0</v>
      </c>
      <c r="P28" s="40">
        <f>'Step 3 Scoring'!Q28</f>
        <v>0</v>
      </c>
      <c r="Q28" s="40">
        <f>'Step 3 Scoring'!R28</f>
        <v>0</v>
      </c>
      <c r="R28" s="40">
        <f>'Step 3 Scoring'!S28</f>
        <v>0</v>
      </c>
      <c r="S28" s="40">
        <f>'Step 3 Scoring'!T28</f>
        <v>0</v>
      </c>
      <c r="T28" s="40">
        <f>'Step 3 Scoring'!U28</f>
        <v>0</v>
      </c>
      <c r="U28" s="40">
        <f>'Step 3 Scoring'!V28</f>
        <v>0</v>
      </c>
      <c r="V28" s="40">
        <f>'Step 3 Scoring'!W28</f>
        <v>0</v>
      </c>
      <c r="W28" s="40">
        <f>'Step 3 Scoring'!X28</f>
        <v>0</v>
      </c>
      <c r="X28" s="40">
        <f>'Step 3 Scoring'!Y28</f>
        <v>0</v>
      </c>
      <c r="Y28" s="40">
        <f>'Step 3 Scoring'!Z28</f>
        <v>0</v>
      </c>
      <c r="Z28" s="40">
        <f>'Step 3 Scoring'!AA28</f>
        <v>0</v>
      </c>
      <c r="AA28" s="40">
        <f>'Step 3 Scoring'!AB28</f>
        <v>0</v>
      </c>
    </row>
    <row r="29" spans="1:27" ht="51.75" customHeight="1" x14ac:dyDescent="0.25">
      <c r="A29" s="40" t="str">
        <f>'Step 3 Scoring'!B29</f>
        <v>Do you consider there are other teams within the organisation with significant power to undermine or delay NBS delivery?</v>
      </c>
      <c r="B29" s="40" t="str">
        <f>'Step 3 Scoring'!C29</f>
        <v>(Please select a response)</v>
      </c>
      <c r="C29" s="40" t="str">
        <f>'Step 3 Scoring'!D29</f>
        <v>No, no others that we expect to oppose us</v>
      </c>
      <c r="D29" s="40" t="str">
        <f>'Step 3 Scoring'!E29</f>
        <v>Yes, one difficult team we'll have to work on</v>
      </c>
      <c r="E29" s="40" t="str">
        <f>'Step 3 Scoring'!F29</f>
        <v>Yes, multiple other teams that may block us</v>
      </c>
      <c r="F29" s="40">
        <f>'Step 3 Scoring'!G29</f>
        <v>0</v>
      </c>
      <c r="G29" s="40">
        <f>'Step 3 Scoring'!H29</f>
        <v>0</v>
      </c>
      <c r="H29" s="40">
        <f>'Step 3 Scoring'!I29</f>
        <v>0</v>
      </c>
      <c r="I29" s="40">
        <f>'Step 3 Scoring'!J29</f>
        <v>0</v>
      </c>
      <c r="J29" s="40">
        <f>'Step 3 Scoring'!K29</f>
        <v>0</v>
      </c>
      <c r="K29" s="40">
        <f>'Step 3 Scoring'!L29</f>
        <v>0</v>
      </c>
      <c r="L29" s="40">
        <f>'Step 3 Scoring'!M29</f>
        <v>0</v>
      </c>
      <c r="M29" s="40">
        <f>'Step 3 Scoring'!N29</f>
        <v>0</v>
      </c>
      <c r="N29" s="40">
        <f>'Step 3 Scoring'!O29</f>
        <v>0</v>
      </c>
      <c r="O29" s="40">
        <f>'Step 3 Scoring'!P29</f>
        <v>0</v>
      </c>
      <c r="P29" s="40">
        <f>'Step 3 Scoring'!Q29</f>
        <v>0</v>
      </c>
      <c r="Q29" s="40">
        <f>'Step 3 Scoring'!R29</f>
        <v>0</v>
      </c>
      <c r="R29" s="40">
        <f>'Step 3 Scoring'!S29</f>
        <v>0</v>
      </c>
      <c r="S29" s="40">
        <f>'Step 3 Scoring'!T29</f>
        <v>0</v>
      </c>
      <c r="T29" s="40">
        <f>'Step 3 Scoring'!U29</f>
        <v>0</v>
      </c>
      <c r="U29" s="40">
        <f>'Step 3 Scoring'!V29</f>
        <v>0</v>
      </c>
      <c r="V29" s="40">
        <f>'Step 3 Scoring'!W29</f>
        <v>0</v>
      </c>
      <c r="W29" s="40">
        <f>'Step 3 Scoring'!X29</f>
        <v>0</v>
      </c>
      <c r="X29" s="40">
        <f>'Step 3 Scoring'!Y29</f>
        <v>0</v>
      </c>
      <c r="Y29" s="40">
        <f>'Step 3 Scoring'!Z29</f>
        <v>0</v>
      </c>
      <c r="Z29" s="40">
        <f>'Step 3 Scoring'!AA29</f>
        <v>0</v>
      </c>
      <c r="AA29" s="40">
        <f>'Step 3 Scoring'!AB29</f>
        <v>0</v>
      </c>
    </row>
    <row r="30" spans="1:27" ht="51.75" customHeight="1" x14ac:dyDescent="0.25">
      <c r="A30" s="40">
        <f>'Step 3 Scoring'!B30</f>
        <v>0</v>
      </c>
      <c r="B30" s="40">
        <f>'Step 3 Scoring'!C30</f>
        <v>0</v>
      </c>
      <c r="C30" s="40">
        <f>'Step 3 Scoring'!D30</f>
        <v>0</v>
      </c>
      <c r="D30" s="40">
        <f>'Step 3 Scoring'!E30</f>
        <v>0</v>
      </c>
      <c r="E30" s="40">
        <f>'Step 3 Scoring'!F30</f>
        <v>0</v>
      </c>
      <c r="F30" s="40">
        <f>'Step 3 Scoring'!G30</f>
        <v>0</v>
      </c>
      <c r="G30" s="40">
        <f>'Step 3 Scoring'!H30</f>
        <v>0</v>
      </c>
      <c r="H30" s="40">
        <f>'Step 3 Scoring'!I30</f>
        <v>0</v>
      </c>
      <c r="I30" s="40">
        <f>'Step 3 Scoring'!J30</f>
        <v>0</v>
      </c>
      <c r="J30" s="40">
        <f>'Step 3 Scoring'!K30</f>
        <v>0</v>
      </c>
      <c r="K30" s="40">
        <f>'Step 3 Scoring'!L30</f>
        <v>0</v>
      </c>
      <c r="L30" s="40">
        <f>'Step 3 Scoring'!M30</f>
        <v>0</v>
      </c>
      <c r="M30" s="40">
        <f>'Step 3 Scoring'!N30</f>
        <v>0</v>
      </c>
      <c r="N30" s="40">
        <f>'Step 3 Scoring'!O30</f>
        <v>0</v>
      </c>
      <c r="O30" s="40">
        <f>'Step 3 Scoring'!P30</f>
        <v>0</v>
      </c>
      <c r="P30" s="40">
        <f>'Step 3 Scoring'!Q30</f>
        <v>0</v>
      </c>
      <c r="Q30" s="40">
        <f>'Step 3 Scoring'!R30</f>
        <v>0</v>
      </c>
      <c r="R30" s="40">
        <f>'Step 3 Scoring'!S30</f>
        <v>0</v>
      </c>
      <c r="S30" s="40">
        <f>'Step 3 Scoring'!T30</f>
        <v>0</v>
      </c>
      <c r="T30" s="40">
        <f>'Step 3 Scoring'!U30</f>
        <v>0</v>
      </c>
      <c r="U30" s="40">
        <f>'Step 3 Scoring'!V30</f>
        <v>0</v>
      </c>
      <c r="V30" s="40">
        <f>'Step 3 Scoring'!W30</f>
        <v>0</v>
      </c>
      <c r="W30" s="40">
        <f>'Step 3 Scoring'!X30</f>
        <v>0</v>
      </c>
      <c r="X30" s="40">
        <f>'Step 3 Scoring'!Y30</f>
        <v>0</v>
      </c>
      <c r="Y30" s="40">
        <f>'Step 3 Scoring'!Z30</f>
        <v>0</v>
      </c>
      <c r="Z30" s="40">
        <f>'Step 3 Scoring'!AA30</f>
        <v>0</v>
      </c>
      <c r="AA30" s="40">
        <f>'Step 3 Scoring'!AB30</f>
        <v>0</v>
      </c>
    </row>
    <row r="31" spans="1:27" ht="51.75" customHeight="1" x14ac:dyDescent="0.25">
      <c r="A31" s="40" t="str">
        <f>'Step 3 Scoring'!B31</f>
        <v>Culture of innovation and risk tolerance</v>
      </c>
      <c r="B31" s="40">
        <f>'Step 3 Scoring'!C31</f>
        <v>0</v>
      </c>
      <c r="C31" s="40">
        <f>'Step 3 Scoring'!D31</f>
        <v>10</v>
      </c>
      <c r="D31" s="40">
        <f>'Step 3 Scoring'!E31</f>
        <v>8</v>
      </c>
      <c r="E31" s="40">
        <f>'Step 3 Scoring'!F31</f>
        <v>6</v>
      </c>
      <c r="F31" s="40">
        <f>'Step 3 Scoring'!G31</f>
        <v>4</v>
      </c>
      <c r="G31" s="40">
        <f>'Step 3 Scoring'!H31</f>
        <v>2</v>
      </c>
      <c r="H31" s="40">
        <f>'Step 3 Scoring'!I31</f>
        <v>0</v>
      </c>
      <c r="I31" s="40">
        <f>'Step 3 Scoring'!J31</f>
        <v>0</v>
      </c>
      <c r="J31" s="40">
        <f>'Step 3 Scoring'!K31</f>
        <v>0</v>
      </c>
      <c r="K31" s="40">
        <f>'Step 3 Scoring'!L31</f>
        <v>0</v>
      </c>
      <c r="L31" s="40">
        <f>'Step 3 Scoring'!M31</f>
        <v>0</v>
      </c>
      <c r="M31" s="40">
        <f>'Step 3 Scoring'!N31</f>
        <v>0</v>
      </c>
      <c r="N31" s="40">
        <f>'Step 3 Scoring'!O31</f>
        <v>0</v>
      </c>
      <c r="O31" s="40">
        <f>'Step 3 Scoring'!P31</f>
        <v>0</v>
      </c>
      <c r="P31" s="40">
        <f>'Step 3 Scoring'!Q31</f>
        <v>0</v>
      </c>
      <c r="Q31" s="40">
        <f>'Step 3 Scoring'!R31</f>
        <v>0</v>
      </c>
      <c r="R31" s="40">
        <f>'Step 3 Scoring'!S31</f>
        <v>0</v>
      </c>
      <c r="S31" s="40">
        <f>'Step 3 Scoring'!T31</f>
        <v>0</v>
      </c>
      <c r="T31" s="40">
        <f>'Step 3 Scoring'!U31</f>
        <v>0</v>
      </c>
      <c r="U31" s="40">
        <f>'Step 3 Scoring'!V31</f>
        <v>0</v>
      </c>
      <c r="V31" s="40">
        <f>'Step 3 Scoring'!W31</f>
        <v>0</v>
      </c>
      <c r="W31" s="40">
        <f>'Step 3 Scoring'!X31</f>
        <v>0</v>
      </c>
      <c r="X31" s="40">
        <f>'Step 3 Scoring'!Y31</f>
        <v>0</v>
      </c>
      <c r="Y31" s="40">
        <f>'Step 3 Scoring'!Z31</f>
        <v>0</v>
      </c>
      <c r="Z31" s="40">
        <f>'Step 3 Scoring'!AA31</f>
        <v>0</v>
      </c>
      <c r="AA31" s="40">
        <f>'Step 3 Scoring'!AB31</f>
        <v>0</v>
      </c>
    </row>
    <row r="32" spans="1:27" ht="51.75" customHeight="1" x14ac:dyDescent="0.25">
      <c r="A32" s="40" t="str">
        <f>'Step 3 Scoring'!B32</f>
        <v>How does your organisation respond when your team does something new and different?</v>
      </c>
      <c r="B32" s="40" t="str">
        <f>'Step 3 Scoring'!C32</f>
        <v>(Please select a response)</v>
      </c>
      <c r="C32" s="40" t="str">
        <f>'Step 3 Scoring'!D32</f>
        <v>It is celebrated and other teams proactively offer support</v>
      </c>
      <c r="D32" s="40" t="str">
        <f>'Step 3 Scoring'!E32</f>
        <v>It is received postively but with caution</v>
      </c>
      <c r="E32" s="40" t="str">
        <f>'Step 3 Scoring'!F32</f>
        <v>It is mostly ignored but if other teams need to be involved they will enter negotiations on their role</v>
      </c>
      <c r="F32" s="40" t="str">
        <f>'Step 3 Scoring'!G32</f>
        <v>The rest of the organisation is too busy to be interested and actively avoids getting involved</v>
      </c>
      <c r="G32" s="40" t="str">
        <f>'Step 3 Scoring'!H32</f>
        <v>There is an active dislike for work that is new, risky or difficult</v>
      </c>
      <c r="H32" s="40">
        <f>'Step 3 Scoring'!I32</f>
        <v>0</v>
      </c>
      <c r="I32" s="40">
        <f>'Step 3 Scoring'!J32</f>
        <v>0</v>
      </c>
      <c r="J32" s="40">
        <f>'Step 3 Scoring'!K32</f>
        <v>0</v>
      </c>
      <c r="K32" s="40">
        <f>'Step 3 Scoring'!L32</f>
        <v>0</v>
      </c>
      <c r="L32" s="40">
        <f>'Step 3 Scoring'!M32</f>
        <v>0</v>
      </c>
      <c r="M32" s="40">
        <f>'Step 3 Scoring'!N32</f>
        <v>0</v>
      </c>
      <c r="N32" s="40">
        <f>'Step 3 Scoring'!O32</f>
        <v>0</v>
      </c>
      <c r="O32" s="40">
        <f>'Step 3 Scoring'!P32</f>
        <v>0</v>
      </c>
      <c r="P32" s="40">
        <f>'Step 3 Scoring'!Q32</f>
        <v>0</v>
      </c>
      <c r="Q32" s="40">
        <f>'Step 3 Scoring'!R32</f>
        <v>0</v>
      </c>
      <c r="R32" s="40">
        <f>'Step 3 Scoring'!S32</f>
        <v>0</v>
      </c>
      <c r="S32" s="40">
        <f>'Step 3 Scoring'!T32</f>
        <v>0</v>
      </c>
      <c r="T32" s="40">
        <f>'Step 3 Scoring'!U32</f>
        <v>0</v>
      </c>
      <c r="U32" s="40">
        <f>'Step 3 Scoring'!V32</f>
        <v>0</v>
      </c>
      <c r="V32" s="40">
        <f>'Step 3 Scoring'!W32</f>
        <v>0</v>
      </c>
      <c r="W32" s="40">
        <f>'Step 3 Scoring'!X32</f>
        <v>0</v>
      </c>
      <c r="X32" s="40">
        <f>'Step 3 Scoring'!Y32</f>
        <v>0</v>
      </c>
      <c r="Y32" s="40">
        <f>'Step 3 Scoring'!Z32</f>
        <v>0</v>
      </c>
      <c r="Z32" s="40">
        <f>'Step 3 Scoring'!AA32</f>
        <v>0</v>
      </c>
      <c r="AA32" s="40">
        <f>'Step 3 Scoring'!AB32</f>
        <v>0</v>
      </c>
    </row>
    <row r="33" spans="1:27" ht="51.75" customHeight="1" x14ac:dyDescent="0.25">
      <c r="A33" s="40" t="str">
        <f>'Step 3 Scoring'!B33</f>
        <v>When a new initiative fails or is difficult, how do leaders and executives tend to respond?</v>
      </c>
      <c r="B33" s="40" t="str">
        <f>'Step 3 Scoring'!C33</f>
        <v>(Please select a response)</v>
      </c>
      <c r="C33" s="40" t="str">
        <f>'Step 3 Scoring'!D33</f>
        <v xml:space="preserve">"OK, the first attempt didn't work. Let's figure out how to do it better." </v>
      </c>
      <c r="D33" s="40" t="str">
        <f>'Step 3 Scoring'!F33</f>
        <v>"That was worth a try but let's never do it again."</v>
      </c>
      <c r="E33" s="13" t="s">
        <v>160</v>
      </c>
      <c r="G33" s="40"/>
      <c r="H33" s="40">
        <f>'Step 3 Scoring'!I33</f>
        <v>0</v>
      </c>
      <c r="I33" s="40">
        <f>'Step 3 Scoring'!J33</f>
        <v>0</v>
      </c>
      <c r="J33" s="40">
        <f>'Step 3 Scoring'!K33</f>
        <v>0</v>
      </c>
      <c r="K33" s="40">
        <f>'Step 3 Scoring'!L33</f>
        <v>0</v>
      </c>
      <c r="L33" s="40">
        <f>'Step 3 Scoring'!M33</f>
        <v>0</v>
      </c>
      <c r="M33" s="40">
        <f>'Step 3 Scoring'!N33</f>
        <v>0</v>
      </c>
      <c r="N33" s="40">
        <f>'Step 3 Scoring'!O33</f>
        <v>0</v>
      </c>
      <c r="O33" s="40">
        <f>'Step 3 Scoring'!P33</f>
        <v>0</v>
      </c>
      <c r="P33" s="40">
        <f>'Step 3 Scoring'!Q33</f>
        <v>0</v>
      </c>
      <c r="Q33" s="40">
        <f>'Step 3 Scoring'!R33</f>
        <v>0</v>
      </c>
      <c r="R33" s="40">
        <f>'Step 3 Scoring'!S33</f>
        <v>0</v>
      </c>
      <c r="S33" s="40">
        <f>'Step 3 Scoring'!T33</f>
        <v>0</v>
      </c>
      <c r="T33" s="40">
        <f>'Step 3 Scoring'!U33</f>
        <v>0</v>
      </c>
      <c r="U33" s="40">
        <f>'Step 3 Scoring'!V33</f>
        <v>0</v>
      </c>
      <c r="V33" s="40">
        <f>'Step 3 Scoring'!W33</f>
        <v>0</v>
      </c>
      <c r="W33" s="40">
        <f>'Step 3 Scoring'!X33</f>
        <v>0</v>
      </c>
      <c r="X33" s="40">
        <f>'Step 3 Scoring'!Y33</f>
        <v>0</v>
      </c>
      <c r="Y33" s="40">
        <f>'Step 3 Scoring'!Z33</f>
        <v>0</v>
      </c>
      <c r="Z33" s="40">
        <f>'Step 3 Scoring'!AA33</f>
        <v>0</v>
      </c>
      <c r="AA33" s="40">
        <f>'Step 3 Scoring'!AB33</f>
        <v>0</v>
      </c>
    </row>
    <row r="34" spans="1:27" ht="51.75" customHeight="1" x14ac:dyDescent="0.25">
      <c r="A34" s="40" t="str">
        <f>'Step 3 Scoring'!B34</f>
        <v>When a design creates new risks or takes something away from an existing urban function (e.g. traffic, parking), how does the organisation respond?</v>
      </c>
      <c r="B34" s="40" t="str">
        <f>'Step 3 Scoring'!C34</f>
        <v>(Please select a response)</v>
      </c>
      <c r="C34" s="40" t="str">
        <f>'Step 3 Scoring'!D34</f>
        <v>It is accepted that tradeoffs are necessary to deliver a better outcome</v>
      </c>
      <c r="D34" s="40" t="str">
        <f>'Step 3 Scoring'!E34</f>
        <v xml:space="preserve">Every tradeoff or risk must be negotiated, but it is possible to persuade colleagues to accept these. </v>
      </c>
      <c r="E34" s="40" t="str">
        <f>'Step 3 Scoring'!G34</f>
        <v xml:space="preserve">There is a strong reluctance to take on any new risks, or to take anything away from anyone, even when it may be of net benefit to the community. </v>
      </c>
      <c r="F34" s="40"/>
      <c r="G34" s="40">
        <f>'Step 3 Scoring'!H34</f>
        <v>0</v>
      </c>
      <c r="H34" s="40">
        <f>'Step 3 Scoring'!I34</f>
        <v>0</v>
      </c>
      <c r="I34" s="40">
        <f>'Step 3 Scoring'!J34</f>
        <v>0</v>
      </c>
      <c r="J34" s="40">
        <f>'Step 3 Scoring'!K34</f>
        <v>0</v>
      </c>
      <c r="K34" s="40">
        <f>'Step 3 Scoring'!L34</f>
        <v>0</v>
      </c>
      <c r="L34" s="40">
        <f>'Step 3 Scoring'!M34</f>
        <v>0</v>
      </c>
      <c r="M34" s="40">
        <f>'Step 3 Scoring'!N34</f>
        <v>0</v>
      </c>
      <c r="N34" s="40">
        <f>'Step 3 Scoring'!O34</f>
        <v>0</v>
      </c>
      <c r="O34" s="40">
        <f>'Step 3 Scoring'!P34</f>
        <v>0</v>
      </c>
      <c r="P34" s="40">
        <f>'Step 3 Scoring'!Q34</f>
        <v>0</v>
      </c>
      <c r="Q34" s="40">
        <f>'Step 3 Scoring'!R34</f>
        <v>0</v>
      </c>
      <c r="R34" s="40">
        <f>'Step 3 Scoring'!S34</f>
        <v>0</v>
      </c>
      <c r="S34" s="40">
        <f>'Step 3 Scoring'!T34</f>
        <v>0</v>
      </c>
      <c r="T34" s="40">
        <f>'Step 3 Scoring'!U34</f>
        <v>0</v>
      </c>
      <c r="U34" s="40">
        <f>'Step 3 Scoring'!V34</f>
        <v>0</v>
      </c>
      <c r="V34" s="40">
        <f>'Step 3 Scoring'!W34</f>
        <v>0</v>
      </c>
      <c r="W34" s="40">
        <f>'Step 3 Scoring'!X34</f>
        <v>0</v>
      </c>
      <c r="X34" s="40">
        <f>'Step 3 Scoring'!Y34</f>
        <v>0</v>
      </c>
      <c r="Y34" s="40">
        <f>'Step 3 Scoring'!Z34</f>
        <v>0</v>
      </c>
      <c r="Z34" s="40">
        <f>'Step 3 Scoring'!AA34</f>
        <v>0</v>
      </c>
      <c r="AA34" s="40">
        <f>'Step 3 Scoring'!AB34</f>
        <v>0</v>
      </c>
    </row>
    <row r="35" spans="1:27" ht="51.75" customHeight="1" x14ac:dyDescent="0.25">
      <c r="A35" s="40">
        <f>'Step 3 Scoring'!B35</f>
        <v>0</v>
      </c>
      <c r="B35" s="40">
        <f>'Step 3 Scoring'!C35</f>
        <v>0</v>
      </c>
      <c r="C35" s="40">
        <f>'Step 3 Scoring'!D35</f>
        <v>0</v>
      </c>
      <c r="D35" s="40">
        <f>'Step 3 Scoring'!E35</f>
        <v>0</v>
      </c>
      <c r="E35" s="40">
        <f>'Step 3 Scoring'!F35</f>
        <v>0</v>
      </c>
      <c r="F35" s="40">
        <f>'Step 3 Scoring'!G35</f>
        <v>0</v>
      </c>
      <c r="G35" s="40">
        <f>'Step 3 Scoring'!H35</f>
        <v>0</v>
      </c>
      <c r="H35" s="40">
        <f>'Step 3 Scoring'!I35</f>
        <v>0</v>
      </c>
      <c r="I35" s="40">
        <f>'Step 3 Scoring'!J35</f>
        <v>0</v>
      </c>
      <c r="J35" s="40">
        <f>'Step 3 Scoring'!K35</f>
        <v>0</v>
      </c>
      <c r="K35" s="40">
        <f>'Step 3 Scoring'!L35</f>
        <v>0</v>
      </c>
      <c r="L35" s="40">
        <f>'Step 3 Scoring'!M35</f>
        <v>0</v>
      </c>
      <c r="M35" s="40">
        <f>'Step 3 Scoring'!N35</f>
        <v>0</v>
      </c>
      <c r="N35" s="40">
        <f>'Step 3 Scoring'!O35</f>
        <v>0</v>
      </c>
      <c r="O35" s="40">
        <f>'Step 3 Scoring'!P35</f>
        <v>0</v>
      </c>
      <c r="P35" s="40">
        <f>'Step 3 Scoring'!Q35</f>
        <v>0</v>
      </c>
      <c r="Q35" s="40">
        <f>'Step 3 Scoring'!R35</f>
        <v>0</v>
      </c>
      <c r="R35" s="40">
        <f>'Step 3 Scoring'!S35</f>
        <v>0</v>
      </c>
      <c r="S35" s="40">
        <f>'Step 3 Scoring'!T35</f>
        <v>0</v>
      </c>
      <c r="T35" s="40">
        <f>'Step 3 Scoring'!U35</f>
        <v>0</v>
      </c>
      <c r="U35" s="40">
        <f>'Step 3 Scoring'!V35</f>
        <v>0</v>
      </c>
      <c r="V35" s="40">
        <f>'Step 3 Scoring'!W35</f>
        <v>0</v>
      </c>
      <c r="W35" s="40">
        <f>'Step 3 Scoring'!X35</f>
        <v>0</v>
      </c>
      <c r="X35" s="40">
        <f>'Step 3 Scoring'!Y35</f>
        <v>0</v>
      </c>
      <c r="Y35" s="40">
        <f>'Step 3 Scoring'!Z35</f>
        <v>0</v>
      </c>
      <c r="Z35" s="40">
        <f>'Step 3 Scoring'!AA35</f>
        <v>0</v>
      </c>
      <c r="AA35" s="40">
        <f>'Step 3 Scoring'!AB35</f>
        <v>0</v>
      </c>
    </row>
    <row r="36" spans="1:27" ht="51.75" customHeight="1" x14ac:dyDescent="0.25">
      <c r="A36" s="40" t="str">
        <f>'Step 3 Scoring'!B36</f>
        <v>Supportive departments in other levels of government</v>
      </c>
      <c r="B36" s="40">
        <f>'Step 3 Scoring'!C36</f>
        <v>0</v>
      </c>
      <c r="C36" s="40">
        <f>'Step 3 Scoring'!D36</f>
        <v>10</v>
      </c>
      <c r="D36" s="40">
        <f>'Step 3 Scoring'!E36</f>
        <v>8</v>
      </c>
      <c r="E36" s="40">
        <f>'Step 3 Scoring'!F36</f>
        <v>6</v>
      </c>
      <c r="F36" s="40">
        <f>'Step 3 Scoring'!G36</f>
        <v>4</v>
      </c>
      <c r="G36" s="40">
        <f>'Step 3 Scoring'!H36</f>
        <v>2</v>
      </c>
      <c r="H36" s="40">
        <f>'Step 3 Scoring'!I36</f>
        <v>0</v>
      </c>
      <c r="I36" s="40">
        <f>'Step 3 Scoring'!J36</f>
        <v>0</v>
      </c>
      <c r="J36" s="40">
        <f>'Step 3 Scoring'!K36</f>
        <v>0</v>
      </c>
      <c r="K36" s="40">
        <f>'Step 3 Scoring'!L36</f>
        <v>0</v>
      </c>
      <c r="L36" s="40">
        <f>'Step 3 Scoring'!M36</f>
        <v>0</v>
      </c>
      <c r="M36" s="40">
        <f>'Step 3 Scoring'!N36</f>
        <v>0</v>
      </c>
      <c r="N36" s="40">
        <f>'Step 3 Scoring'!O36</f>
        <v>0</v>
      </c>
      <c r="O36" s="40">
        <f>'Step 3 Scoring'!P36</f>
        <v>0</v>
      </c>
      <c r="P36" s="40">
        <f>'Step 3 Scoring'!Q36</f>
        <v>0</v>
      </c>
      <c r="Q36" s="40">
        <f>'Step 3 Scoring'!R36</f>
        <v>0</v>
      </c>
      <c r="R36" s="40">
        <f>'Step 3 Scoring'!S36</f>
        <v>0</v>
      </c>
      <c r="S36" s="40">
        <f>'Step 3 Scoring'!T36</f>
        <v>0</v>
      </c>
      <c r="T36" s="40">
        <f>'Step 3 Scoring'!U36</f>
        <v>0</v>
      </c>
      <c r="U36" s="40">
        <f>'Step 3 Scoring'!V36</f>
        <v>0</v>
      </c>
      <c r="V36" s="40">
        <f>'Step 3 Scoring'!W36</f>
        <v>0</v>
      </c>
      <c r="W36" s="40">
        <f>'Step 3 Scoring'!X36</f>
        <v>0</v>
      </c>
      <c r="X36" s="40">
        <f>'Step 3 Scoring'!Y36</f>
        <v>0</v>
      </c>
      <c r="Y36" s="40">
        <f>'Step 3 Scoring'!Z36</f>
        <v>0</v>
      </c>
      <c r="Z36" s="40">
        <f>'Step 3 Scoring'!AA36</f>
        <v>0</v>
      </c>
      <c r="AA36" s="40">
        <f>'Step 3 Scoring'!AB36</f>
        <v>0</v>
      </c>
    </row>
    <row r="37" spans="1:27" ht="51.75" customHeight="1" x14ac:dyDescent="0.25">
      <c r="A37" s="40" t="str">
        <f>'Step 3 Scoring'!B37</f>
        <v>If you proceed with a range of new NBS, do you expect you may require approvals from other levels of government, for example relating to roads, heritage or waterways?</v>
      </c>
      <c r="B37" s="40" t="str">
        <f>'Step 3 Scoring'!C37</f>
        <v>(Please select a response)</v>
      </c>
      <c r="C37" s="40" t="str">
        <f>'Step 3 Scoring'!D37</f>
        <v>No, we don't expect to need approvals from outside our organisation</v>
      </c>
      <c r="D37" s="40" t="str">
        <f>'Step 3 Scoring'!E37</f>
        <v>Maybe one or two approvals</v>
      </c>
      <c r="E37" s="40" t="str">
        <f>'Step 3 Scoring'!F37</f>
        <v>Yes, multiple approvals</v>
      </c>
      <c r="F37" s="40">
        <f>'Step 3 Scoring'!G37</f>
        <v>0</v>
      </c>
      <c r="G37" s="40">
        <f>'Step 3 Scoring'!H37</f>
        <v>0</v>
      </c>
      <c r="H37" s="40">
        <f>'Step 3 Scoring'!I37</f>
        <v>0</v>
      </c>
      <c r="I37" s="40">
        <f>'Step 3 Scoring'!J37</f>
        <v>0</v>
      </c>
      <c r="J37" s="40">
        <f>'Step 3 Scoring'!K37</f>
        <v>0</v>
      </c>
      <c r="K37" s="40">
        <f>'Step 3 Scoring'!L37</f>
        <v>0</v>
      </c>
      <c r="L37" s="40">
        <f>'Step 3 Scoring'!M37</f>
        <v>0</v>
      </c>
      <c r="M37" s="40">
        <f>'Step 3 Scoring'!N37</f>
        <v>0</v>
      </c>
      <c r="N37" s="40">
        <f>'Step 3 Scoring'!O37</f>
        <v>0</v>
      </c>
      <c r="O37" s="40">
        <f>'Step 3 Scoring'!P37</f>
        <v>0</v>
      </c>
      <c r="P37" s="40">
        <f>'Step 3 Scoring'!Q37</f>
        <v>0</v>
      </c>
      <c r="Q37" s="40">
        <f>'Step 3 Scoring'!R37</f>
        <v>0</v>
      </c>
      <c r="R37" s="40">
        <f>'Step 3 Scoring'!S37</f>
        <v>0</v>
      </c>
      <c r="S37" s="40">
        <f>'Step 3 Scoring'!T37</f>
        <v>0</v>
      </c>
      <c r="T37" s="40">
        <f>'Step 3 Scoring'!U37</f>
        <v>0</v>
      </c>
      <c r="U37" s="40">
        <f>'Step 3 Scoring'!V37</f>
        <v>0</v>
      </c>
      <c r="V37" s="40">
        <f>'Step 3 Scoring'!W37</f>
        <v>0</v>
      </c>
      <c r="W37" s="40">
        <f>'Step 3 Scoring'!X37</f>
        <v>0</v>
      </c>
      <c r="X37" s="40">
        <f>'Step 3 Scoring'!Y37</f>
        <v>0</v>
      </c>
      <c r="Y37" s="40">
        <f>'Step 3 Scoring'!Z37</f>
        <v>0</v>
      </c>
      <c r="Z37" s="40">
        <f>'Step 3 Scoring'!AA37</f>
        <v>0</v>
      </c>
      <c r="AA37" s="40">
        <f>'Step 3 Scoring'!AB37</f>
        <v>0</v>
      </c>
    </row>
    <row r="38" spans="1:27" ht="51.75" customHeight="1" x14ac:dyDescent="0.25">
      <c r="A38" s="40" t="str">
        <f>'Step 3 Scoring'!B38</f>
        <v>If you do require these approvals, do you see a clear process to secure these approvals or would you need to negotiate?</v>
      </c>
      <c r="B38" s="40" t="str">
        <f>'Step 3 Scoring'!C38</f>
        <v>(Please select a response)</v>
      </c>
      <c r="C38" s="40" t="str">
        <f>'Step 3 Scoring'!D38</f>
        <v>Yes, processes are transparent and efficient</v>
      </c>
      <c r="D38" s="40" t="str">
        <f>'Step 3 Scoring'!E38</f>
        <v xml:space="preserve">No, you need to just approach the organisation and negotiate, but that has worked well before. </v>
      </c>
      <c r="E38" s="40" t="str">
        <f>'Step 3 Scoring'!F38</f>
        <v>Yes, but processes are slow and uncertain</v>
      </c>
      <c r="F38" s="40" t="str">
        <f>'Step 3 Scoring'!G38</f>
        <v xml:space="preserve">No, we don't know the process and we have been opposed in past. </v>
      </c>
      <c r="G38" s="40">
        <f>'Step 3 Scoring'!H38</f>
        <v>0</v>
      </c>
      <c r="H38" s="40">
        <f>'Step 3 Scoring'!I38</f>
        <v>0</v>
      </c>
      <c r="I38" s="40">
        <f>'Step 3 Scoring'!J38</f>
        <v>0</v>
      </c>
      <c r="J38" s="40">
        <f>'Step 3 Scoring'!K38</f>
        <v>0</v>
      </c>
      <c r="K38" s="40">
        <f>'Step 3 Scoring'!L38</f>
        <v>0</v>
      </c>
      <c r="L38" s="40">
        <f>'Step 3 Scoring'!M38</f>
        <v>0</v>
      </c>
      <c r="M38" s="40">
        <f>'Step 3 Scoring'!N38</f>
        <v>0</v>
      </c>
      <c r="N38" s="40">
        <f>'Step 3 Scoring'!O38</f>
        <v>0</v>
      </c>
      <c r="O38" s="40">
        <f>'Step 3 Scoring'!P38</f>
        <v>0</v>
      </c>
      <c r="P38" s="40">
        <f>'Step 3 Scoring'!Q38</f>
        <v>0</v>
      </c>
      <c r="Q38" s="40">
        <f>'Step 3 Scoring'!R38</f>
        <v>0</v>
      </c>
      <c r="R38" s="40">
        <f>'Step 3 Scoring'!S38</f>
        <v>0</v>
      </c>
      <c r="S38" s="40">
        <f>'Step 3 Scoring'!T38</f>
        <v>0</v>
      </c>
      <c r="T38" s="40">
        <f>'Step 3 Scoring'!U38</f>
        <v>0</v>
      </c>
      <c r="U38" s="40">
        <f>'Step 3 Scoring'!V38</f>
        <v>0</v>
      </c>
      <c r="V38" s="40">
        <f>'Step 3 Scoring'!W38</f>
        <v>0</v>
      </c>
      <c r="W38" s="40">
        <f>'Step 3 Scoring'!X38</f>
        <v>0</v>
      </c>
      <c r="X38" s="40">
        <f>'Step 3 Scoring'!Y38</f>
        <v>0</v>
      </c>
      <c r="Y38" s="40">
        <f>'Step 3 Scoring'!Z38</f>
        <v>0</v>
      </c>
      <c r="Z38" s="40">
        <f>'Step 3 Scoring'!AA38</f>
        <v>0</v>
      </c>
      <c r="AA38" s="40">
        <f>'Step 3 Scoring'!AB38</f>
        <v>0</v>
      </c>
    </row>
    <row r="39" spans="1:27" ht="51.75" customHeight="1" x14ac:dyDescent="0.25">
      <c r="A39" s="40" t="str">
        <f>'Step 3 Scoring'!B39</f>
        <v>Do the key other areas of government have policies that support NBS, or are they very focused on their own work?</v>
      </c>
      <c r="B39" s="40" t="str">
        <f>'Step 3 Scoring'!C39</f>
        <v>(Please select a response)</v>
      </c>
      <c r="C39" s="40" t="str">
        <f>'Step 3 Scoring'!D39</f>
        <v>Yes, there is good policy integration and broad support for NBS</v>
      </c>
      <c r="D39" s="40" t="str">
        <f>'Step 3 Scoring'!E39</f>
        <v>Some support at broad policy level but not always within approval agencies</v>
      </c>
      <c r="E39" s="40" t="str">
        <f>'Step 3 Scoring'!F39</f>
        <v>No, each agency is narrowly focused on its deliverables</v>
      </c>
      <c r="F39" s="40">
        <f>'Step 3 Scoring'!G39</f>
        <v>0</v>
      </c>
      <c r="G39" s="40">
        <f>'Step 3 Scoring'!H39</f>
        <v>0</v>
      </c>
      <c r="H39" s="40">
        <f>'Step 3 Scoring'!I39</f>
        <v>0</v>
      </c>
      <c r="I39" s="40">
        <f>'Step 3 Scoring'!J39</f>
        <v>0</v>
      </c>
      <c r="J39" s="40">
        <f>'Step 3 Scoring'!K39</f>
        <v>0</v>
      </c>
      <c r="K39" s="40">
        <f>'Step 3 Scoring'!L39</f>
        <v>0</v>
      </c>
      <c r="L39" s="40">
        <f>'Step 3 Scoring'!M39</f>
        <v>0</v>
      </c>
      <c r="M39" s="40">
        <f>'Step 3 Scoring'!N39</f>
        <v>0</v>
      </c>
      <c r="N39" s="40">
        <f>'Step 3 Scoring'!O39</f>
        <v>0</v>
      </c>
      <c r="O39" s="40">
        <f>'Step 3 Scoring'!P39</f>
        <v>0</v>
      </c>
      <c r="P39" s="40">
        <f>'Step 3 Scoring'!Q39</f>
        <v>0</v>
      </c>
      <c r="Q39" s="40">
        <f>'Step 3 Scoring'!R39</f>
        <v>0</v>
      </c>
      <c r="R39" s="40">
        <f>'Step 3 Scoring'!S39</f>
        <v>0</v>
      </c>
      <c r="S39" s="40">
        <f>'Step 3 Scoring'!T39</f>
        <v>0</v>
      </c>
      <c r="T39" s="40">
        <f>'Step 3 Scoring'!U39</f>
        <v>0</v>
      </c>
      <c r="U39" s="40">
        <f>'Step 3 Scoring'!V39</f>
        <v>0</v>
      </c>
      <c r="V39" s="40">
        <f>'Step 3 Scoring'!W39</f>
        <v>0</v>
      </c>
      <c r="W39" s="40">
        <f>'Step 3 Scoring'!X39</f>
        <v>0</v>
      </c>
      <c r="X39" s="40">
        <f>'Step 3 Scoring'!Y39</f>
        <v>0</v>
      </c>
      <c r="Y39" s="40">
        <f>'Step 3 Scoring'!Z39</f>
        <v>0</v>
      </c>
      <c r="Z39" s="40">
        <f>'Step 3 Scoring'!AA39</f>
        <v>0</v>
      </c>
      <c r="AA39" s="40">
        <f>'Step 3 Scoring'!AB39</f>
        <v>0</v>
      </c>
    </row>
    <row r="40" spans="1:27" ht="51.75" customHeight="1" x14ac:dyDescent="0.25">
      <c r="A40" s="40" t="str">
        <f>'Step 3 Scoring'!B40</f>
        <v>Do you have positive relationships with staff or executives in these important external agencies?</v>
      </c>
      <c r="B40" s="40" t="str">
        <f>'Step 3 Scoring'!C40</f>
        <v>(Please select a response)</v>
      </c>
      <c r="C40" s="40" t="str">
        <f>'Step 3 Scoring'!D40</f>
        <v>Yes, good relationships exist already</v>
      </c>
      <c r="D40" s="40" t="str">
        <f>'Step 3 Scoring'!E40</f>
        <v>No, but we have ways of getting introductions to supportive people</v>
      </c>
      <c r="E40" s="40" t="str">
        <f>'Step 3 Scoring'!F40</f>
        <v>No, we don't know who to go to</v>
      </c>
      <c r="F40" s="40" t="str">
        <f>'Step 3 Scoring'!G40</f>
        <v>No, we have bad relationships due to past conflicts</v>
      </c>
      <c r="G40" s="40">
        <f>'Step 3 Scoring'!H40</f>
        <v>0</v>
      </c>
      <c r="H40" s="40">
        <f>'Step 3 Scoring'!I40</f>
        <v>0</v>
      </c>
      <c r="I40" s="40">
        <f>'Step 3 Scoring'!J40</f>
        <v>0</v>
      </c>
      <c r="J40" s="40">
        <f>'Step 3 Scoring'!K40</f>
        <v>0</v>
      </c>
      <c r="K40" s="40">
        <f>'Step 3 Scoring'!L40</f>
        <v>0</v>
      </c>
      <c r="L40" s="40">
        <f>'Step 3 Scoring'!M40</f>
        <v>0</v>
      </c>
      <c r="M40" s="40">
        <f>'Step 3 Scoring'!N40</f>
        <v>0</v>
      </c>
      <c r="N40" s="40">
        <f>'Step 3 Scoring'!O40</f>
        <v>0</v>
      </c>
      <c r="O40" s="40">
        <f>'Step 3 Scoring'!P40</f>
        <v>0</v>
      </c>
      <c r="P40" s="40">
        <f>'Step 3 Scoring'!Q40</f>
        <v>0</v>
      </c>
      <c r="Q40" s="40">
        <f>'Step 3 Scoring'!R40</f>
        <v>0</v>
      </c>
      <c r="R40" s="40">
        <f>'Step 3 Scoring'!S40</f>
        <v>0</v>
      </c>
      <c r="S40" s="40">
        <f>'Step 3 Scoring'!T40</f>
        <v>0</v>
      </c>
      <c r="T40" s="40">
        <f>'Step 3 Scoring'!U40</f>
        <v>0</v>
      </c>
      <c r="U40" s="40">
        <f>'Step 3 Scoring'!V40</f>
        <v>0</v>
      </c>
      <c r="V40" s="40">
        <f>'Step 3 Scoring'!W40</f>
        <v>0</v>
      </c>
      <c r="W40" s="40">
        <f>'Step 3 Scoring'!X40</f>
        <v>0</v>
      </c>
      <c r="X40" s="40">
        <f>'Step 3 Scoring'!Y40</f>
        <v>0</v>
      </c>
      <c r="Y40" s="40">
        <f>'Step 3 Scoring'!Z40</f>
        <v>0</v>
      </c>
      <c r="Z40" s="40">
        <f>'Step 3 Scoring'!AA40</f>
        <v>0</v>
      </c>
      <c r="AA40" s="40">
        <f>'Step 3 Scoring'!AB40</f>
        <v>0</v>
      </c>
    </row>
    <row r="41" spans="1:27" ht="51.75" customHeight="1" x14ac:dyDescent="0.25">
      <c r="A41" s="40">
        <f>'Step 3 Scoring'!B41</f>
        <v>0</v>
      </c>
      <c r="B41" s="40">
        <f>'Step 3 Scoring'!C41</f>
        <v>0</v>
      </c>
      <c r="C41" s="40">
        <f>'Step 3 Scoring'!D41</f>
        <v>0</v>
      </c>
      <c r="D41" s="40">
        <f>'Step 3 Scoring'!E41</f>
        <v>0</v>
      </c>
      <c r="E41" s="40">
        <f>'Step 3 Scoring'!F41</f>
        <v>0</v>
      </c>
      <c r="F41" s="40">
        <f>'Step 3 Scoring'!G41</f>
        <v>0</v>
      </c>
      <c r="G41" s="40">
        <f>'Step 3 Scoring'!H41</f>
        <v>0</v>
      </c>
      <c r="H41" s="40">
        <f>'Step 3 Scoring'!I41</f>
        <v>0</v>
      </c>
      <c r="I41" s="40">
        <f>'Step 3 Scoring'!J41</f>
        <v>0</v>
      </c>
      <c r="J41" s="40">
        <f>'Step 3 Scoring'!K41</f>
        <v>0</v>
      </c>
      <c r="K41" s="40">
        <f>'Step 3 Scoring'!L41</f>
        <v>0</v>
      </c>
      <c r="L41" s="40">
        <f>'Step 3 Scoring'!M41</f>
        <v>0</v>
      </c>
      <c r="M41" s="40">
        <f>'Step 3 Scoring'!N41</f>
        <v>0</v>
      </c>
      <c r="N41" s="40">
        <f>'Step 3 Scoring'!O41</f>
        <v>0</v>
      </c>
      <c r="O41" s="40">
        <f>'Step 3 Scoring'!P41</f>
        <v>0</v>
      </c>
      <c r="P41" s="40">
        <f>'Step 3 Scoring'!Q41</f>
        <v>0</v>
      </c>
      <c r="Q41" s="40">
        <f>'Step 3 Scoring'!R41</f>
        <v>0</v>
      </c>
      <c r="R41" s="40">
        <f>'Step 3 Scoring'!S41</f>
        <v>0</v>
      </c>
      <c r="S41" s="40">
        <f>'Step 3 Scoring'!T41</f>
        <v>0</v>
      </c>
      <c r="T41" s="40">
        <f>'Step 3 Scoring'!U41</f>
        <v>0</v>
      </c>
      <c r="U41" s="40">
        <f>'Step 3 Scoring'!V41</f>
        <v>0</v>
      </c>
      <c r="V41" s="40">
        <f>'Step 3 Scoring'!W41</f>
        <v>0</v>
      </c>
      <c r="W41" s="40">
        <f>'Step 3 Scoring'!X41</f>
        <v>0</v>
      </c>
      <c r="X41" s="40">
        <f>'Step 3 Scoring'!Y41</f>
        <v>0</v>
      </c>
      <c r="Y41" s="40">
        <f>'Step 3 Scoring'!Z41</f>
        <v>0</v>
      </c>
      <c r="Z41" s="40">
        <f>'Step 3 Scoring'!AA41</f>
        <v>0</v>
      </c>
      <c r="AA41" s="40">
        <f>'Step 3 Scoring'!AB41</f>
        <v>0</v>
      </c>
    </row>
    <row r="42" spans="1:27" ht="51.75" customHeight="1" x14ac:dyDescent="0.25">
      <c r="A42" s="40" t="str">
        <f>'Step 3 Scoring'!B42</f>
        <v>Access to suitable technical skills</v>
      </c>
      <c r="B42" s="40">
        <f>'Step 3 Scoring'!C42</f>
        <v>0</v>
      </c>
      <c r="C42" s="40">
        <f>'Step 3 Scoring'!D42</f>
        <v>10</v>
      </c>
      <c r="D42" s="40">
        <f>'Step 3 Scoring'!E42</f>
        <v>8</v>
      </c>
      <c r="E42" s="40">
        <f>'Step 3 Scoring'!F42</f>
        <v>6</v>
      </c>
      <c r="F42" s="40">
        <f>'Step 3 Scoring'!G42</f>
        <v>4</v>
      </c>
      <c r="G42" s="40">
        <f>'Step 3 Scoring'!H42</f>
        <v>2</v>
      </c>
      <c r="H42" s="40">
        <f>'Step 3 Scoring'!I42</f>
        <v>0</v>
      </c>
      <c r="I42" s="40">
        <f>'Step 3 Scoring'!J42</f>
        <v>0</v>
      </c>
      <c r="J42" s="40">
        <f>'Step 3 Scoring'!K42</f>
        <v>0</v>
      </c>
      <c r="K42" s="40">
        <f>'Step 3 Scoring'!L42</f>
        <v>0</v>
      </c>
      <c r="L42" s="40">
        <f>'Step 3 Scoring'!M42</f>
        <v>0</v>
      </c>
      <c r="M42" s="40">
        <f>'Step 3 Scoring'!N42</f>
        <v>0</v>
      </c>
      <c r="N42" s="40">
        <f>'Step 3 Scoring'!O42</f>
        <v>0</v>
      </c>
      <c r="O42" s="40">
        <f>'Step 3 Scoring'!P42</f>
        <v>0</v>
      </c>
      <c r="P42" s="40">
        <f>'Step 3 Scoring'!Q42</f>
        <v>0</v>
      </c>
      <c r="Q42" s="40">
        <f>'Step 3 Scoring'!R42</f>
        <v>0</v>
      </c>
      <c r="R42" s="40">
        <f>'Step 3 Scoring'!S42</f>
        <v>0</v>
      </c>
      <c r="S42" s="40">
        <f>'Step 3 Scoring'!T42</f>
        <v>0</v>
      </c>
      <c r="T42" s="40">
        <f>'Step 3 Scoring'!U42</f>
        <v>0</v>
      </c>
      <c r="U42" s="40">
        <f>'Step 3 Scoring'!V42</f>
        <v>0</v>
      </c>
      <c r="V42" s="40">
        <f>'Step 3 Scoring'!W42</f>
        <v>0</v>
      </c>
      <c r="W42" s="40">
        <f>'Step 3 Scoring'!X42</f>
        <v>0</v>
      </c>
      <c r="X42" s="40">
        <f>'Step 3 Scoring'!Y42</f>
        <v>0</v>
      </c>
      <c r="Y42" s="40">
        <f>'Step 3 Scoring'!Z42</f>
        <v>0</v>
      </c>
      <c r="Z42" s="40">
        <f>'Step 3 Scoring'!AA42</f>
        <v>0</v>
      </c>
      <c r="AA42" s="40">
        <f>'Step 3 Scoring'!AB42</f>
        <v>0</v>
      </c>
    </row>
    <row r="43" spans="1:27" ht="51.75" customHeight="1" x14ac:dyDescent="0.25">
      <c r="A43" s="40" t="str">
        <f>'Step 3 Scoring'!B43</f>
        <v>Do you have staff (or access to consultants) with skills in engineering for NBS?</v>
      </c>
      <c r="B43" s="40" t="str">
        <f>'Step 3 Scoring'!C43</f>
        <v>(Please select a response)</v>
      </c>
      <c r="C43" s="40" t="str">
        <f>'Step 3 Scoring'!D43</f>
        <v>Yes, we already have people with experience delivering NBS</v>
      </c>
      <c r="D43" s="40" t="str">
        <f>'Step 3 Scoring'!E43</f>
        <v>Yes, but we haven't worked with them on NBS yet</v>
      </c>
      <c r="E43" s="40" t="str">
        <f>'Step 3 Scoring'!F43</f>
        <v>No, but we have people with related skills who are willing to take on the new challenge and upskill as necessary</v>
      </c>
      <c r="F43" s="40" t="str">
        <f>'Step 3 Scoring'!G43</f>
        <v xml:space="preserve">No, we don't have any access to people with these skills. </v>
      </c>
      <c r="G43" s="40">
        <f>'Step 3 Scoring'!H43</f>
        <v>0</v>
      </c>
      <c r="H43" s="40">
        <f>'Step 3 Scoring'!I43</f>
        <v>0</v>
      </c>
      <c r="I43" s="40">
        <f>'Step 3 Scoring'!J43</f>
        <v>0</v>
      </c>
      <c r="J43" s="40">
        <f>'Step 3 Scoring'!K43</f>
        <v>0</v>
      </c>
      <c r="K43" s="40">
        <f>'Step 3 Scoring'!L43</f>
        <v>0</v>
      </c>
      <c r="L43" s="40">
        <f>'Step 3 Scoring'!M43</f>
        <v>0</v>
      </c>
      <c r="M43" s="40">
        <f>'Step 3 Scoring'!N43</f>
        <v>0</v>
      </c>
      <c r="N43" s="40">
        <f>'Step 3 Scoring'!O43</f>
        <v>0</v>
      </c>
      <c r="O43" s="40">
        <f>'Step 3 Scoring'!P43</f>
        <v>0</v>
      </c>
      <c r="P43" s="40">
        <f>'Step 3 Scoring'!Q43</f>
        <v>0</v>
      </c>
      <c r="Q43" s="40">
        <f>'Step 3 Scoring'!R43</f>
        <v>0</v>
      </c>
      <c r="R43" s="40">
        <f>'Step 3 Scoring'!S43</f>
        <v>0</v>
      </c>
      <c r="S43" s="40">
        <f>'Step 3 Scoring'!T43</f>
        <v>0</v>
      </c>
      <c r="T43" s="40">
        <f>'Step 3 Scoring'!U43</f>
        <v>0</v>
      </c>
      <c r="U43" s="40">
        <f>'Step 3 Scoring'!V43</f>
        <v>0</v>
      </c>
      <c r="V43" s="40">
        <f>'Step 3 Scoring'!W43</f>
        <v>0</v>
      </c>
      <c r="W43" s="40">
        <f>'Step 3 Scoring'!X43</f>
        <v>0</v>
      </c>
      <c r="X43" s="40">
        <f>'Step 3 Scoring'!Y43</f>
        <v>0</v>
      </c>
      <c r="Y43" s="40">
        <f>'Step 3 Scoring'!Z43</f>
        <v>0</v>
      </c>
      <c r="Z43" s="40">
        <f>'Step 3 Scoring'!AA43</f>
        <v>0</v>
      </c>
      <c r="AA43" s="40">
        <f>'Step 3 Scoring'!AB43</f>
        <v>0</v>
      </c>
    </row>
    <row r="44" spans="1:27" ht="51.75" customHeight="1" x14ac:dyDescent="0.25">
      <c r="A44" s="40" t="str">
        <f>'Step 3 Scoring'!B44</f>
        <v>Do you have staff (or access to consultants) with skills in design for NBS?</v>
      </c>
      <c r="B44" s="40" t="str">
        <f>'Step 3 Scoring'!C44</f>
        <v>(Please select a response)</v>
      </c>
      <c r="C44" s="40" t="str">
        <f>'Step 3 Scoring'!D44</f>
        <v>Yes, we already have people with experience delivering NBS</v>
      </c>
      <c r="D44" s="40" t="str">
        <f>'Step 3 Scoring'!E44</f>
        <v>Yes, but we haven't worked with them on NBS yet</v>
      </c>
      <c r="E44" s="40" t="str">
        <f>'Step 3 Scoring'!F44</f>
        <v>No, but we have people with related skills who are willing to take on the new challenge and upskill as necessary</v>
      </c>
      <c r="F44" s="40" t="str">
        <f>'Step 3 Scoring'!G44</f>
        <v xml:space="preserve">No, we don't have any access to people with these skills. </v>
      </c>
      <c r="G44" s="40">
        <f>'Step 3 Scoring'!H44</f>
        <v>0</v>
      </c>
      <c r="H44" s="40">
        <f>'Step 3 Scoring'!I44</f>
        <v>0</v>
      </c>
      <c r="I44" s="40">
        <f>'Step 3 Scoring'!J44</f>
        <v>0</v>
      </c>
      <c r="J44" s="40">
        <f>'Step 3 Scoring'!K44</f>
        <v>0</v>
      </c>
      <c r="K44" s="40">
        <f>'Step 3 Scoring'!L44</f>
        <v>0</v>
      </c>
      <c r="L44" s="40">
        <f>'Step 3 Scoring'!M44</f>
        <v>0</v>
      </c>
      <c r="M44" s="40">
        <f>'Step 3 Scoring'!N44</f>
        <v>0</v>
      </c>
      <c r="N44" s="40">
        <f>'Step 3 Scoring'!O44</f>
        <v>0</v>
      </c>
      <c r="O44" s="40">
        <f>'Step 3 Scoring'!P44</f>
        <v>0</v>
      </c>
      <c r="P44" s="40">
        <f>'Step 3 Scoring'!Q44</f>
        <v>0</v>
      </c>
      <c r="Q44" s="40">
        <f>'Step 3 Scoring'!R44</f>
        <v>0</v>
      </c>
      <c r="R44" s="40">
        <f>'Step 3 Scoring'!S44</f>
        <v>0</v>
      </c>
      <c r="S44" s="40">
        <f>'Step 3 Scoring'!T44</f>
        <v>0</v>
      </c>
      <c r="T44" s="40">
        <f>'Step 3 Scoring'!U44</f>
        <v>0</v>
      </c>
      <c r="U44" s="40">
        <f>'Step 3 Scoring'!V44</f>
        <v>0</v>
      </c>
      <c r="V44" s="40">
        <f>'Step 3 Scoring'!W44</f>
        <v>0</v>
      </c>
      <c r="W44" s="40">
        <f>'Step 3 Scoring'!X44</f>
        <v>0</v>
      </c>
      <c r="X44" s="40">
        <f>'Step 3 Scoring'!Y44</f>
        <v>0</v>
      </c>
      <c r="Y44" s="40">
        <f>'Step 3 Scoring'!Z44</f>
        <v>0</v>
      </c>
      <c r="Z44" s="40">
        <f>'Step 3 Scoring'!AA44</f>
        <v>0</v>
      </c>
      <c r="AA44" s="40">
        <f>'Step 3 Scoring'!AB44</f>
        <v>0</v>
      </c>
    </row>
    <row r="45" spans="1:27" ht="51.75" customHeight="1" x14ac:dyDescent="0.25">
      <c r="A45" s="40" t="str">
        <f>'Step 3 Scoring'!B45</f>
        <v>Do you have staff (or access to consultants) with technical knowledge of horticulture, substrates and plant selection?</v>
      </c>
      <c r="B45" s="40" t="str">
        <f>'Step 3 Scoring'!C45</f>
        <v>(Please select a response)</v>
      </c>
      <c r="C45" s="40" t="str">
        <f>'Step 3 Scoring'!D45</f>
        <v>Yes, we already have people with experience delivering NBS</v>
      </c>
      <c r="D45" s="40" t="str">
        <f>'Step 3 Scoring'!E45</f>
        <v>Yes, but we haven't worked with them on NBS yet</v>
      </c>
      <c r="E45" s="40" t="str">
        <f>'Step 3 Scoring'!F45</f>
        <v>No, but we have people with related skills who are willing to take on the new challenge and upskill as necessary</v>
      </c>
      <c r="F45" s="40" t="str">
        <f>'Step 3 Scoring'!G45</f>
        <v xml:space="preserve">No, we don't have any access to people with these skills. </v>
      </c>
      <c r="G45" s="40">
        <f>'Step 3 Scoring'!H45</f>
        <v>0</v>
      </c>
      <c r="H45" s="40">
        <f>'Step 3 Scoring'!I45</f>
        <v>0</v>
      </c>
      <c r="I45" s="40">
        <f>'Step 3 Scoring'!J45</f>
        <v>0</v>
      </c>
      <c r="J45" s="40">
        <f>'Step 3 Scoring'!K45</f>
        <v>0</v>
      </c>
      <c r="K45" s="40">
        <f>'Step 3 Scoring'!L45</f>
        <v>0</v>
      </c>
      <c r="L45" s="40">
        <f>'Step 3 Scoring'!M45</f>
        <v>0</v>
      </c>
      <c r="M45" s="40">
        <f>'Step 3 Scoring'!N45</f>
        <v>0</v>
      </c>
      <c r="N45" s="40">
        <f>'Step 3 Scoring'!O45</f>
        <v>0</v>
      </c>
      <c r="O45" s="40">
        <f>'Step 3 Scoring'!P45</f>
        <v>0</v>
      </c>
      <c r="P45" s="40">
        <f>'Step 3 Scoring'!Q45</f>
        <v>0</v>
      </c>
      <c r="Q45" s="40">
        <f>'Step 3 Scoring'!R45</f>
        <v>0</v>
      </c>
      <c r="R45" s="40">
        <f>'Step 3 Scoring'!S45</f>
        <v>0</v>
      </c>
      <c r="S45" s="40">
        <f>'Step 3 Scoring'!T45</f>
        <v>0</v>
      </c>
      <c r="T45" s="40">
        <f>'Step 3 Scoring'!U45</f>
        <v>0</v>
      </c>
      <c r="U45" s="40">
        <f>'Step 3 Scoring'!V45</f>
        <v>0</v>
      </c>
      <c r="V45" s="40">
        <f>'Step 3 Scoring'!W45</f>
        <v>0</v>
      </c>
      <c r="W45" s="40">
        <f>'Step 3 Scoring'!X45</f>
        <v>0</v>
      </c>
      <c r="X45" s="40">
        <f>'Step 3 Scoring'!Y45</f>
        <v>0</v>
      </c>
      <c r="Y45" s="40">
        <f>'Step 3 Scoring'!Z45</f>
        <v>0</v>
      </c>
      <c r="Z45" s="40">
        <f>'Step 3 Scoring'!AA45</f>
        <v>0</v>
      </c>
      <c r="AA45" s="40">
        <f>'Step 3 Scoring'!AB45</f>
        <v>0</v>
      </c>
    </row>
    <row r="46" spans="1:27" ht="51.75" customHeight="1" x14ac:dyDescent="0.25">
      <c r="A46" s="40" t="str">
        <f>'Step 3 Scoring'!B46</f>
        <v>Do you have staff or contractors with skills in constructing and maintaining NBS?</v>
      </c>
      <c r="B46" s="40" t="str">
        <f>'Step 3 Scoring'!C46</f>
        <v>(Please select a response)</v>
      </c>
      <c r="C46" s="40" t="str">
        <f>'Step 3 Scoring'!D46</f>
        <v>Yes, we already have people with experience delivering NBS</v>
      </c>
      <c r="D46" s="40" t="str">
        <f>'Step 3 Scoring'!E46</f>
        <v>Yes, but we haven't worked with them on NBS yet</v>
      </c>
      <c r="E46" s="40" t="str">
        <f>'Step 3 Scoring'!F46</f>
        <v>No, but we have people with related skills who are willing to take on the new challenge and upskill as necessary</v>
      </c>
      <c r="F46" s="40" t="str">
        <f>'Step 3 Scoring'!G46</f>
        <v xml:space="preserve">No, we don't have any access to people with these skills. </v>
      </c>
      <c r="G46" s="40">
        <f>'Step 3 Scoring'!H46</f>
        <v>0</v>
      </c>
      <c r="H46" s="40">
        <f>'Step 3 Scoring'!I46</f>
        <v>0</v>
      </c>
      <c r="I46" s="40">
        <f>'Step 3 Scoring'!J46</f>
        <v>0</v>
      </c>
      <c r="J46" s="40">
        <f>'Step 3 Scoring'!K46</f>
        <v>0</v>
      </c>
      <c r="K46" s="40">
        <f>'Step 3 Scoring'!L46</f>
        <v>0</v>
      </c>
      <c r="L46" s="40">
        <f>'Step 3 Scoring'!M46</f>
        <v>0</v>
      </c>
      <c r="M46" s="40">
        <f>'Step 3 Scoring'!N46</f>
        <v>0</v>
      </c>
      <c r="N46" s="40">
        <f>'Step 3 Scoring'!O46</f>
        <v>0</v>
      </c>
      <c r="O46" s="40">
        <f>'Step 3 Scoring'!P46</f>
        <v>0</v>
      </c>
      <c r="P46" s="40">
        <f>'Step 3 Scoring'!Q46</f>
        <v>0</v>
      </c>
      <c r="Q46" s="40">
        <f>'Step 3 Scoring'!R46</f>
        <v>0</v>
      </c>
      <c r="R46" s="40">
        <f>'Step 3 Scoring'!S46</f>
        <v>0</v>
      </c>
      <c r="S46" s="40">
        <f>'Step 3 Scoring'!T46</f>
        <v>0</v>
      </c>
      <c r="T46" s="40">
        <f>'Step 3 Scoring'!U46</f>
        <v>0</v>
      </c>
      <c r="U46" s="40">
        <f>'Step 3 Scoring'!V46</f>
        <v>0</v>
      </c>
      <c r="V46" s="40">
        <f>'Step 3 Scoring'!W46</f>
        <v>0</v>
      </c>
      <c r="W46" s="40">
        <f>'Step 3 Scoring'!X46</f>
        <v>0</v>
      </c>
      <c r="X46" s="40">
        <f>'Step 3 Scoring'!Y46</f>
        <v>0</v>
      </c>
      <c r="Y46" s="40">
        <f>'Step 3 Scoring'!Z46</f>
        <v>0</v>
      </c>
      <c r="Z46" s="40">
        <f>'Step 3 Scoring'!AA46</f>
        <v>0</v>
      </c>
      <c r="AA46" s="40">
        <f>'Step 3 Scoring'!AB46</f>
        <v>0</v>
      </c>
    </row>
    <row r="47" spans="1:27" ht="51.75" customHeight="1" x14ac:dyDescent="0.25">
      <c r="A47" s="3"/>
    </row>
    <row r="48" spans="1:27" ht="51.75" customHeight="1" x14ac:dyDescent="0.25">
      <c r="A48" s="3"/>
    </row>
    <row r="49" spans="1:1" ht="51.75" customHeight="1" x14ac:dyDescent="0.25">
      <c r="A49" s="3"/>
    </row>
  </sheetData>
  <pageMargins left="0.7" right="0.7" top="0.75" bottom="0.75" header="0.3" footer="0.3"/>
  <pageSetup paperSize="9" orientation="portrait" r:id="rId1"/>
  <headerFooter>
    <oddHeader>&amp;C&amp;"Calibri"&amp;12&amp;KEEDC00RMIT Classification: Trusted&amp;1#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Survey</vt:lpstr>
      <vt:lpstr>Results</vt:lpstr>
      <vt:lpstr>Results Calculator - Pt1</vt:lpstr>
      <vt:lpstr>Step 3 Scoring</vt:lpstr>
      <vt:lpstr>Step 3 Question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Thami Croeser</dc:creator>
  <cp:lastModifiedBy>Thami Croeser</cp:lastModifiedBy>
  <dcterms:created xsi:type="dcterms:W3CDTF">2019-03-29T02:38:01Z</dcterms:created>
  <dcterms:modified xsi:type="dcterms:W3CDTF">2020-07-03T01:29:02Z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d088b-6243-4963-a2e2-8b321ab7f8fc_Enabled">
    <vt:lpwstr>true</vt:lpwstr>
  </property>
  <property fmtid="{D5CDD505-2E9C-101B-9397-08002B2CF9AE}" pid="3" name="MSIP_Label_8c3d088b-6243-4963-a2e2-8b321ab7f8fc_SetDate">
    <vt:lpwstr>2020-07-03T01:29:00Z</vt:lpwstr>
  </property>
  <property fmtid="{D5CDD505-2E9C-101B-9397-08002B2CF9AE}" pid="4" name="MSIP_Label_8c3d088b-6243-4963-a2e2-8b321ab7f8fc_Method">
    <vt:lpwstr>Standard</vt:lpwstr>
  </property>
  <property fmtid="{D5CDD505-2E9C-101B-9397-08002B2CF9AE}" pid="5" name="MSIP_Label_8c3d088b-6243-4963-a2e2-8b321ab7f8fc_Name">
    <vt:lpwstr>Trusted</vt:lpwstr>
  </property>
  <property fmtid="{D5CDD505-2E9C-101B-9397-08002B2CF9AE}" pid="6" name="MSIP_Label_8c3d088b-6243-4963-a2e2-8b321ab7f8fc_SiteId">
    <vt:lpwstr>d1323671-cdbe-4417-b4d4-bdb24b51316b</vt:lpwstr>
  </property>
  <property fmtid="{D5CDD505-2E9C-101B-9397-08002B2CF9AE}" pid="7" name="MSIP_Label_8c3d088b-6243-4963-a2e2-8b321ab7f8fc_ActionId">
    <vt:lpwstr>fed94550-abe4-4bb9-8ccb-00003e20e45c</vt:lpwstr>
  </property>
  <property fmtid="{D5CDD505-2E9C-101B-9397-08002B2CF9AE}" pid="8" name="MSIP_Label_8c3d088b-6243-4963-a2e2-8b321ab7f8fc_ContentBits">
    <vt:lpwstr>1</vt:lpwstr>
  </property>
</Properties>
</file>