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hc\Dropbox\Projects\Sustainable Diets\Submission\NJ\Submission 2\"/>
    </mc:Choice>
  </mc:AlternateContent>
  <xr:revisionPtr revIDLastSave="0" documentId="8_{3CAE2CCA-BD5C-4EBE-ACDB-201065224DD6}" xr6:coauthVersionLast="45" xr6:coauthVersionMax="45" xr10:uidLastSave="{00000000-0000-0000-0000-000000000000}"/>
  <bookViews>
    <workbookView xWindow="57480" yWindow="-75" windowWidth="29040" windowHeight="15840" xr2:uid="{4474ECDF-E2A1-437A-B41B-9E6444F0515F}"/>
  </bookViews>
  <sheets>
    <sheet name="Supp. Table 11" sheetId="1" r:id="rId1"/>
  </sheets>
  <externalReferences>
    <externalReference r:id="rId2"/>
    <externalReference r:id="rId3"/>
    <externalReference r:id="rId4"/>
    <externalReference r:id="rId5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1" l="1"/>
  <c r="K14" i="1"/>
  <c r="J14" i="1"/>
  <c r="H14" i="1"/>
  <c r="G14" i="1"/>
  <c r="E14" i="1"/>
  <c r="D14" i="1"/>
  <c r="M13" i="1"/>
  <c r="K13" i="1"/>
  <c r="J13" i="1"/>
  <c r="H13" i="1"/>
  <c r="G13" i="1"/>
  <c r="E13" i="1"/>
  <c r="D13" i="1"/>
  <c r="M12" i="1"/>
  <c r="K12" i="1"/>
  <c r="J12" i="1"/>
  <c r="H12" i="1"/>
  <c r="G12" i="1"/>
  <c r="E12" i="1"/>
  <c r="D12" i="1"/>
  <c r="M11" i="1"/>
  <c r="K11" i="1"/>
  <c r="J11" i="1"/>
  <c r="H11" i="1"/>
  <c r="G11" i="1"/>
  <c r="E11" i="1"/>
  <c r="D11" i="1"/>
  <c r="M10" i="1"/>
  <c r="K10" i="1"/>
  <c r="J10" i="1"/>
  <c r="H10" i="1"/>
  <c r="G10" i="1"/>
  <c r="E10" i="1"/>
  <c r="D10" i="1"/>
  <c r="M9" i="1"/>
  <c r="K9" i="1"/>
  <c r="J9" i="1"/>
  <c r="H9" i="1"/>
  <c r="G9" i="1"/>
  <c r="E9" i="1"/>
  <c r="D9" i="1"/>
  <c r="M8" i="1"/>
  <c r="K8" i="1"/>
  <c r="J8" i="1"/>
  <c r="H8" i="1"/>
  <c r="G8" i="1"/>
  <c r="E8" i="1"/>
  <c r="D8" i="1"/>
  <c r="K7" i="1"/>
  <c r="J7" i="1"/>
  <c r="H7" i="1"/>
  <c r="G7" i="1"/>
  <c r="E7" i="1"/>
  <c r="D7" i="1"/>
  <c r="M6" i="1"/>
  <c r="K6" i="1"/>
  <c r="J6" i="1"/>
  <c r="H6" i="1"/>
  <c r="G6" i="1"/>
  <c r="E6" i="1"/>
  <c r="D6" i="1"/>
  <c r="M5" i="1"/>
  <c r="K5" i="1"/>
  <c r="J5" i="1"/>
  <c r="H5" i="1"/>
  <c r="G5" i="1"/>
  <c r="E5" i="1"/>
  <c r="D5" i="1"/>
  <c r="M4" i="1"/>
  <c r="K4" i="1"/>
  <c r="J4" i="1"/>
  <c r="H4" i="1"/>
  <c r="G4" i="1"/>
  <c r="E4" i="1"/>
  <c r="D4" i="1"/>
</calcChain>
</file>

<file path=xl/sharedStrings.xml><?xml version="1.0" encoding="utf-8"?>
<sst xmlns="http://schemas.openxmlformats.org/spreadsheetml/2006/main" count="23" uniqueCount="23">
  <si>
    <t>Supplemental Table 11: Annual amount of agricultural land used to produce Total Food Demand, by Alternative Healthy Eating Index-2010 quintile</t>
  </si>
  <si>
    <t>Land use category</t>
  </si>
  <si>
    <t>Overall</t>
  </si>
  <si>
    <t>AHEI-2010 
quintile 1</t>
  </si>
  <si>
    <t>AHEI-2010
quintile 5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</si>
  <si>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</t>
    </r>
    <r>
      <rPr>
        <vertAlign val="superscript"/>
        <sz val="11"/>
        <color theme="1"/>
        <rFont val="Times New Roman"/>
        <family val="1"/>
      </rPr>
      <t>1</t>
    </r>
  </si>
  <si>
    <t>Mean (95% CI), million hectares</t>
  </si>
  <si>
    <t>Total</t>
  </si>
  <si>
    <t>Grains</t>
  </si>
  <si>
    <t>Fruits</t>
  </si>
  <si>
    <t>Vegetables</t>
  </si>
  <si>
    <t>&lt;0.001</t>
  </si>
  <si>
    <t>Legumes</t>
  </si>
  <si>
    <t>Nuts</t>
  </si>
  <si>
    <t>Sweeteners</t>
  </si>
  <si>
    <t>Feed grains and oilseeds</t>
  </si>
  <si>
    <t>Hay</t>
  </si>
  <si>
    <t>Cropland pasture</t>
  </si>
  <si>
    <t>Permanent pasture</t>
  </si>
  <si>
    <t>Total Food Demand represents the sum of retail waste, consumer waste, inedible portions, and consumed food.</t>
  </si>
  <si>
    <t>Higher quintiles represent higher diet quality.</t>
  </si>
  <si>
    <t>AHEI-2010, Alternate Healthy Eating Index-2010.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</si>
  <si>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Test for linear trend across quintiles 1 through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</si>
</sst>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6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165" fontId="1" fillId="0" borderId="0" xfId="0" applyNumberFormat="1" applyFont="1" applyAlignment="1">
      <alignment horizontal="right" indent="1"/>
    </xf>
    <xf numFmtId="166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0" fontId="4" fillId="0" borderId="3" xfId="0" applyFont="1" applyBorder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/>
    <xf numFmtId="164" fontId="1" fillId="0" borderId="3" xfId="0" applyNumberFormat="1" applyFont="1" applyBorder="1"/>
    <xf numFmtId="165" fontId="1" fillId="0" borderId="3" xfId="0" applyNumberFormat="1" applyFont="1" applyBorder="1" applyAlignment="1">
      <alignment horizontal="right" indent="1"/>
    </xf>
    <xf numFmtId="2" fontId="1" fillId="0" borderId="0" xfId="0" applyNumberFormat="1" applyFont="1"/>
    <xf numFmtId="0" fontId="5" fillId="0" borderId="0" xfId="0" applyFon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c/Dropbox/Projects/Sustainable%20Diets/Data/Foodprint/HEI/_TFD_sample/Aggregate_purch_retwas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c/Dropbox/Projects/Sustainable%20Diets/Data/Foodprint/AHEI/_TFD_AHEI_adj1/Aggregate_purch_retwas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c/Dropbox/Projects/Sustainable%20Diets/Data/Foodprint/AHEI/_TFD_AHEI_adj5/Aggregate_purch_retwas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c/Dropbox/Projects/Sustainable%20Diets/Results/Foodprint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Data"/>
    </sheetNames>
    <sheetDataSet>
      <sheetData sheetId="0">
        <row r="78">
          <cell r="B78">
            <v>15.427591353578379</v>
          </cell>
          <cell r="C78">
            <v>15.612411987969491</v>
          </cell>
          <cell r="D78">
            <v>15.238478446682784</v>
          </cell>
        </row>
        <row r="79">
          <cell r="B79">
            <v>6.2078059162122772</v>
          </cell>
          <cell r="C79">
            <v>6.4480033711990652</v>
          </cell>
          <cell r="D79">
            <v>5.9641491849543486</v>
          </cell>
        </row>
        <row r="80">
          <cell r="B80">
            <v>6.9679280631050062</v>
          </cell>
          <cell r="C80">
            <v>7.2111821701126786</v>
          </cell>
          <cell r="D80">
            <v>6.7190438388132261</v>
          </cell>
        </row>
        <row r="81">
          <cell r="B81">
            <v>0.57177555902282606</v>
          </cell>
          <cell r="C81">
            <v>0.59526936749095294</v>
          </cell>
          <cell r="D81">
            <v>0.54704551101242649</v>
          </cell>
        </row>
        <row r="82">
          <cell r="B82">
            <v>0.77033935692477051</v>
          </cell>
          <cell r="C82">
            <v>0.80536076305981608</v>
          </cell>
          <cell r="D82">
            <v>0.73607109261085735</v>
          </cell>
        </row>
        <row r="83">
          <cell r="B83">
            <v>36.113940589917974</v>
          </cell>
          <cell r="C83">
            <v>36.650620169159275</v>
          </cell>
          <cell r="D83">
            <v>35.561317863900619</v>
          </cell>
        </row>
        <row r="84">
          <cell r="B84">
            <v>5.1846958479311889</v>
          </cell>
          <cell r="C84">
            <v>5.2755394756385563</v>
          </cell>
          <cell r="D84">
            <v>5.0977787514884998</v>
          </cell>
        </row>
        <row r="85">
          <cell r="B85">
            <v>41.141161019345326</v>
          </cell>
          <cell r="C85">
            <v>42.145694366229499</v>
          </cell>
          <cell r="D85">
            <v>40.05665571851614</v>
          </cell>
        </row>
        <row r="86">
          <cell r="B86">
            <v>19.935268576396002</v>
          </cell>
          <cell r="C86">
            <v>21.34332702070159</v>
          </cell>
          <cell r="D86">
            <v>18.463893260129502</v>
          </cell>
        </row>
        <row r="87">
          <cell r="B87">
            <v>326.96324701059132</v>
          </cell>
          <cell r="C87">
            <v>333.15138320945869</v>
          </cell>
          <cell r="D87">
            <v>320.30009313844027</v>
          </cell>
        </row>
        <row r="88">
          <cell r="B88">
            <v>459.28375329302594</v>
          </cell>
          <cell r="C88">
            <v>468.02663284133519</v>
          </cell>
          <cell r="D88">
            <v>449.8869299703893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Data"/>
    </sheetNames>
    <sheetDataSet>
      <sheetData sheetId="0">
        <row r="78">
          <cell r="B78">
            <v>3.6615345374662751</v>
          </cell>
          <cell r="C78">
            <v>3.7489715775754617</v>
          </cell>
          <cell r="D78">
            <v>3.572066404640585</v>
          </cell>
        </row>
        <row r="79">
          <cell r="B79">
            <v>0.78770167216357323</v>
          </cell>
          <cell r="C79">
            <v>0.84580599689198543</v>
          </cell>
          <cell r="D79">
            <v>0.72962083977590575</v>
          </cell>
        </row>
        <row r="80">
          <cell r="B80">
            <v>1.0574148130101326</v>
          </cell>
          <cell r="C80">
            <v>1.1188917509878544</v>
          </cell>
          <cell r="D80">
            <v>0.9945149973596934</v>
          </cell>
        </row>
        <row r="81">
          <cell r="B81">
            <v>7.00617599037376E-2</v>
          </cell>
          <cell r="C81">
            <v>7.7092495871016561E-2</v>
          </cell>
          <cell r="D81">
            <v>6.2661071651826952E-2</v>
          </cell>
        </row>
        <row r="82">
          <cell r="B82">
            <v>4.3896453550315302E-2</v>
          </cell>
          <cell r="C82">
            <v>4.9246333249475985E-2</v>
          </cell>
          <cell r="D82">
            <v>3.8661626194044313E-2</v>
          </cell>
        </row>
        <row r="83">
          <cell r="B83">
            <v>8.9524968828217801</v>
          </cell>
          <cell r="C83">
            <v>9.1780718651250925</v>
          </cell>
          <cell r="D83">
            <v>8.7194393728767565</v>
          </cell>
        </row>
        <row r="84">
          <cell r="B84">
            <v>1.5936637928153703</v>
          </cell>
          <cell r="C84">
            <v>1.634324534591949</v>
          </cell>
          <cell r="D84">
            <v>1.554760519162294</v>
          </cell>
        </row>
        <row r="85">
          <cell r="B85">
            <v>14.776421689371217</v>
          </cell>
          <cell r="C85">
            <v>15.276546625473646</v>
          </cell>
          <cell r="D85">
            <v>14.242938410534798</v>
          </cell>
        </row>
        <row r="86">
          <cell r="B86">
            <v>11.846144960922185</v>
          </cell>
          <cell r="C86">
            <v>12.551124391336485</v>
          </cell>
          <cell r="D86">
            <v>11.109660310883275</v>
          </cell>
        </row>
        <row r="87">
          <cell r="B87">
            <v>106.78625357123595</v>
          </cell>
          <cell r="C87">
            <v>109.77861324173992</v>
          </cell>
          <cell r="D87">
            <v>103.54415525161461</v>
          </cell>
        </row>
        <row r="88">
          <cell r="B88">
            <v>149.5755901332607</v>
          </cell>
          <cell r="C88">
            <v>153.87753666527522</v>
          </cell>
          <cell r="D88">
            <v>144.9619531859291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Data"/>
    </sheetNames>
    <sheetDataSet>
      <sheetData sheetId="0">
        <row r="78">
          <cell r="B78">
            <v>2.4934803986474368</v>
          </cell>
          <cell r="C78">
            <v>2.5418327853766129</v>
          </cell>
          <cell r="D78">
            <v>2.444004855440125</v>
          </cell>
        </row>
        <row r="79">
          <cell r="B79">
            <v>1.6987386799950606</v>
          </cell>
          <cell r="C79">
            <v>1.7983522108318355</v>
          </cell>
          <cell r="D79">
            <v>1.5948594692402029</v>
          </cell>
        </row>
        <row r="80">
          <cell r="B80">
            <v>1.5706295201697218</v>
          </cell>
          <cell r="C80">
            <v>1.6599959095393193</v>
          </cell>
          <cell r="D80">
            <v>1.4791947662340379</v>
          </cell>
        </row>
        <row r="81">
          <cell r="B81">
            <v>0.17810653304270607</v>
          </cell>
          <cell r="C81">
            <v>0.19204183767237726</v>
          </cell>
          <cell r="D81">
            <v>0.16343797104992963</v>
          </cell>
        </row>
        <row r="82">
          <cell r="B82">
            <v>0.28859057775325236</v>
          </cell>
          <cell r="C82">
            <v>0.30625084717299911</v>
          </cell>
          <cell r="D82">
            <v>0.27131010306148051</v>
          </cell>
        </row>
        <row r="83">
          <cell r="B83">
            <v>5.6941470630933582</v>
          </cell>
          <cell r="C83">
            <v>5.8528849223401407</v>
          </cell>
          <cell r="D83">
            <v>5.5245070515213719</v>
          </cell>
        </row>
        <row r="84">
          <cell r="B84">
            <v>0.61302641596241692</v>
          </cell>
          <cell r="C84">
            <v>0.63163070696751233</v>
          </cell>
          <cell r="D84">
            <v>0.59522624670943125</v>
          </cell>
        </row>
        <row r="85">
          <cell r="B85">
            <v>3.5331715993500326</v>
          </cell>
          <cell r="C85">
            <v>3.7907021950710731</v>
          </cell>
          <cell r="D85">
            <v>3.25441968123492</v>
          </cell>
        </row>
        <row r="86">
          <cell r="B86">
            <v>0</v>
          </cell>
          <cell r="C86">
            <v>0</v>
          </cell>
          <cell r="D86">
            <v>0</v>
          </cell>
        </row>
        <row r="87">
          <cell r="B87">
            <v>30.294867834581535</v>
          </cell>
          <cell r="C87">
            <v>33.367444598286788</v>
          </cell>
          <cell r="D87">
            <v>26.972526863754162</v>
          </cell>
        </row>
        <row r="88">
          <cell r="B88">
            <v>46.364758622595524</v>
          </cell>
          <cell r="C88">
            <v>49.761520956728738</v>
          </cell>
          <cell r="D88">
            <v>42.706097283225112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D_sample"/>
      <sheetName val="retwaste_sample"/>
      <sheetName val="ined_sample"/>
      <sheetName val="waste_sample"/>
      <sheetName val="cons_sample"/>
      <sheetName val="TFD_HEI1"/>
      <sheetName val="retwaste_HEI1"/>
      <sheetName val="ined_HEI1"/>
      <sheetName val="waste_HEI1"/>
      <sheetName val="cons_HEI1"/>
      <sheetName val="TFD_HEI2"/>
      <sheetName val="retwaste_HEI2"/>
      <sheetName val="ined_HEI2"/>
      <sheetName val="waste_HEI2"/>
      <sheetName val="cons_HEI2"/>
      <sheetName val="TFD_HEI3"/>
      <sheetName val="retwaste_HEI3"/>
      <sheetName val="ined_HEI3"/>
      <sheetName val="waste_HEI3"/>
      <sheetName val="cons_HEI3"/>
      <sheetName val="TFD_HEI4"/>
      <sheetName val="retwaste_HEI4"/>
      <sheetName val="ined_HEI4"/>
      <sheetName val="waste_HEI4"/>
      <sheetName val="cons_HEI4"/>
      <sheetName val="TFD_HEI5"/>
      <sheetName val="retwaste_HEI5"/>
      <sheetName val="ined_HEI5"/>
      <sheetName val="waste_HEI5"/>
      <sheetName val="cons_HEI5"/>
      <sheetName val="purch_sample"/>
      <sheetName val="purch_HEI1"/>
      <sheetName val="purch_HEI2"/>
      <sheetName val="purch_HEI3"/>
      <sheetName val="purch_HEI4"/>
      <sheetName val="purch_HEI5"/>
      <sheetName val="TFD_cropland_trends"/>
      <sheetName val="TFD_cropland_trends_AHEI"/>
      <sheetName val="purch_cropland_trends"/>
      <sheetName val="purch_cropland_trends_AHEI"/>
      <sheetName val="retwaste_cropland_trends"/>
      <sheetName val="retwaste_cropland_trends_AHEI"/>
      <sheetName val="waste_cropland_trends"/>
      <sheetName val="waste_cropland_trends_AHEI"/>
      <sheetName val="ined_cropland_trends"/>
      <sheetName val="ined_cropland_trends_AHEI"/>
      <sheetName val="cons_cropland_trends"/>
      <sheetName val="cons_cropland_trends_AHEI"/>
      <sheetName val="Land area summary"/>
      <sheetName val="TFD_irrigation_trends"/>
      <sheetName val="TFD_irrigation_trends_AHEI"/>
      <sheetName val="retwaste_irrigation_trends"/>
      <sheetName val="retwaste_irrigation_trends_AHEI"/>
      <sheetName val="purch_irrigation_trends"/>
      <sheetName val="purch_irrigation_trends_AHEI"/>
      <sheetName val="cons_irrigation_trends"/>
      <sheetName val="cons_irrigation_trends_AHEI"/>
      <sheetName val="ined_irrigation_trends"/>
      <sheetName val="ined_irrigation_trends_AHEI"/>
      <sheetName val="waste_irrigation_trends"/>
      <sheetName val="waste_irrigation_trends_AHEI"/>
      <sheetName val="Irrigation summary"/>
      <sheetName val="TFD_nitrogen_trends"/>
      <sheetName val="TFD_nitrogen_trends_AHEI"/>
      <sheetName val="retwaste_nitrogen_trends"/>
      <sheetName val="retwaste_nitrogen_trends_AHEI"/>
      <sheetName val="purch_nitrogen_trends"/>
      <sheetName val="purch_nitrogen_trends_AHEI"/>
      <sheetName val="cons_nitrogen_trends"/>
      <sheetName val="cons_nitrogen_trends_AHEI"/>
      <sheetName val="ined_nitrogen_trends"/>
      <sheetName val="ined_nitrogen_trends_AHEI"/>
      <sheetName val="waste_nitrogen_trends"/>
      <sheetName val="waste_nitrogen_trends_AHEI"/>
      <sheetName val="TFD_phosphate_trends"/>
      <sheetName val="TFD_phosphate_trends_AHEI"/>
      <sheetName val="retwaste_phosphate_trends"/>
      <sheetName val="retwaste_phosphate_trends_AHEI"/>
      <sheetName val="purch_phosphate_trends"/>
      <sheetName val="purch_phosphate_trends_AHEI"/>
      <sheetName val="cons_phosphate_trends"/>
      <sheetName val="cons_phosphate_trends_AHEI"/>
      <sheetName val="ined_phosphate_trends"/>
      <sheetName val="ined_phosphate_trends_AHEI"/>
      <sheetName val="waste_phosphate_trends"/>
      <sheetName val="waste_phosphate_trends_AHEI"/>
      <sheetName val="TFD_potash_trends"/>
      <sheetName val="TFD_potash_trends_AHEI"/>
      <sheetName val="retwaste_potash_trends"/>
      <sheetName val="retwaste_potash_trends_AHEI"/>
      <sheetName val="purch_potash_trends"/>
      <sheetName val="purch_potash_trends_AHEI"/>
      <sheetName val="cons_potash_trends"/>
      <sheetName val="cons_potash_trends_AHEI"/>
      <sheetName val="ined_potash_trends"/>
      <sheetName val="ined_potash_trends_AHEI"/>
      <sheetName val="waste_potash_trends"/>
      <sheetName val="waste_potash_trends_AHEI"/>
      <sheetName val="TFD_fertilizers_trends"/>
      <sheetName val="TFD_fertilizers_trends_AHEI"/>
      <sheetName val="retwaste_fertilizers_trends"/>
      <sheetName val="retwaste_fert_trends_AHEI"/>
      <sheetName val="purch_fertilizers_trends"/>
      <sheetName val="purch_fertilizers_trends_AHEI"/>
      <sheetName val="cons_fertilizers_trends"/>
      <sheetName val="cons_fertilizers_trends_AHEI"/>
      <sheetName val="ined_fertilizers_trends"/>
      <sheetName val="ined_fertilizers_trends_AHEI"/>
      <sheetName val="waste_fertilizers_trends"/>
      <sheetName val="waste_fertilizers_trends_AHEI"/>
      <sheetName val="Fertilizers summary"/>
      <sheetName val="TFD_pesticides_trends"/>
      <sheetName val="TFD_pesticides_trends_AHEI"/>
      <sheetName val="retwaste_pesticides_trends"/>
      <sheetName val="retwaste_pesticides_trends_AHEI"/>
      <sheetName val="purch_pesticides_trends"/>
      <sheetName val="purch_pesticides_trends_AHEI"/>
      <sheetName val="cons_pesticides_trends"/>
      <sheetName val="cons_pesticides_trends_AHEI"/>
      <sheetName val="ined_pesticides_trends"/>
      <sheetName val="ined_pesticides_trends_AHEI"/>
      <sheetName val="waste_pesticides_trends"/>
      <sheetName val="waste_pesticides_trends_AHEI"/>
      <sheetName val="Pesticides summary"/>
      <sheetName val="TFD_AHEI_adj1"/>
      <sheetName val="retwaste_AHEI_adj1"/>
      <sheetName val="purch_AHEI_adj1"/>
      <sheetName val="ined_AHEI_adj1"/>
      <sheetName val="waste_AHEI_adj1"/>
      <sheetName val="cons_AHEI_adj1"/>
      <sheetName val="TFD_AHEI_adj2"/>
      <sheetName val="retwaste_AHEI_adj2"/>
      <sheetName val="purch_AHEI_adj2"/>
      <sheetName val="ined_AHEI_adj2"/>
      <sheetName val="waste_AHEI_adj2"/>
      <sheetName val="cons_AHEI_adj2"/>
      <sheetName val="TFD_AHEI_adj3"/>
      <sheetName val="retwaste_AHEI_adj3"/>
      <sheetName val="purch_AHEI_adj3"/>
      <sheetName val="ined_AHEI_adj3"/>
      <sheetName val="waste_AHEI_adj3"/>
      <sheetName val="cons_AHEI_adj3"/>
      <sheetName val="TFD_AHEI_adj4"/>
      <sheetName val="retwaste_AHEI_adj4"/>
      <sheetName val="purch_AHEI_adj4"/>
      <sheetName val="ined_AHEI_adj4"/>
      <sheetName val="waste_AHEI_adj4"/>
      <sheetName val="cons_AHEI_adj4"/>
      <sheetName val="TFD_A_adj5"/>
      <sheetName val="retwaste_AHEI_adj5"/>
      <sheetName val="purch_AHEI_adj5"/>
      <sheetName val="ined_AHEI_adj5"/>
      <sheetName val="waste_AHEI_adj5"/>
      <sheetName val="cons_AHEI_adj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G6">
            <v>1.565932015841455E-2</v>
          </cell>
        </row>
      </sheetData>
      <sheetData sheetId="37">
        <row r="6">
          <cell r="G6">
            <v>6.0303473156189405E-2</v>
          </cell>
        </row>
        <row r="11">
          <cell r="G11">
            <v>4.1233613514251033E-3</v>
          </cell>
        </row>
        <row r="16">
          <cell r="G16">
            <v>8.5214471298871823E-3</v>
          </cell>
        </row>
        <row r="21">
          <cell r="G21">
            <v>5.2830449212511589E-4</v>
          </cell>
        </row>
        <row r="26">
          <cell r="G26">
            <v>6.0227820088043973E-3</v>
          </cell>
        </row>
        <row r="31">
          <cell r="G31">
            <v>2.2540894116002664E-3</v>
          </cell>
        </row>
        <row r="36">
          <cell r="G36">
            <v>5.9754109616271308E-3</v>
          </cell>
        </row>
        <row r="41">
          <cell r="G41">
            <v>1.2242465401757273E-2</v>
          </cell>
        </row>
        <row r="46">
          <cell r="G46">
            <v>2.074671148853817E-3</v>
          </cell>
        </row>
        <row r="51">
          <cell r="G51">
            <v>5.9916000318232625E-3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A2" t="str">
            <v>Retail loss: 6.9 (6.7-7.1)</v>
          </cell>
        </row>
      </sheetData>
      <sheetData sheetId="49">
        <row r="6">
          <cell r="G6">
            <v>1.5659319754221749E-2</v>
          </cell>
        </row>
      </sheetData>
      <sheetData sheetId="50">
        <row r="6">
          <cell r="G6">
            <v>6.0303473573036941E-2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">
          <cell r="A2" t="str">
            <v>Retail loss: 3.0 (2.9-3.1)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1">
          <cell r="G11">
            <v>0.58850061584062574</v>
          </cell>
        </row>
      </sheetData>
      <sheetData sheetId="99">
        <row r="11">
          <cell r="G11">
            <v>4.1233610933051916E-3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46">
          <cell r="A46" t="str">
            <v>Retail loss: 380 (368-391)</v>
          </cell>
        </row>
      </sheetData>
      <sheetData sheetId="111">
        <row r="11">
          <cell r="G11">
            <v>0.5885006351438844</v>
          </cell>
        </row>
      </sheetData>
      <sheetData sheetId="112">
        <row r="11">
          <cell r="G11">
            <v>4.1233612045142075E-3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3">
          <cell r="A3" t="str">
            <v>Retail loss: 12 (11-12)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73B7-09C1-4E2D-A9FA-E7494AF132B1}">
  <dimension ref="A1:O19"/>
  <sheetViews>
    <sheetView showGridLines="0" tabSelected="1" workbookViewId="0">
      <selection activeCell="Q29" sqref="Q29"/>
    </sheetView>
  </sheetViews>
  <sheetFormatPr defaultRowHeight="14.4" x14ac:dyDescent="0.3"/>
  <cols>
    <col min="1" max="1" width="2.109375" customWidth="1"/>
    <col min="2" max="2" width="18.5546875" customWidth="1"/>
    <col min="3" max="3" width="1.33203125" customWidth="1"/>
    <col min="4" max="4" width="7.6640625" style="28" customWidth="1"/>
    <col min="5" max="5" width="14.5546875" customWidth="1"/>
    <col min="6" max="6" width="1.44140625" customWidth="1"/>
    <col min="7" max="7" width="6.88671875" style="29" customWidth="1"/>
    <col min="8" max="8" width="14.5546875" customWidth="1"/>
    <col min="9" max="9" width="1.5546875" customWidth="1"/>
    <col min="10" max="10" width="7" style="29" customWidth="1"/>
    <col min="11" max="11" width="14.5546875" customWidth="1"/>
    <col min="12" max="12" width="1.33203125" customWidth="1"/>
  </cols>
  <sheetData>
    <row r="1" spans="1:15" ht="33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8" customHeight="1" x14ac:dyDescent="0.3">
      <c r="A2" s="2" t="s">
        <v>1</v>
      </c>
      <c r="B2" s="2"/>
      <c r="C2" s="3"/>
      <c r="D2" s="4" t="s">
        <v>2</v>
      </c>
      <c r="E2" s="5"/>
      <c r="F2" s="6"/>
      <c r="G2" s="7" t="s">
        <v>3</v>
      </c>
      <c r="H2" s="7"/>
      <c r="I2" s="6"/>
      <c r="J2" s="7" t="s">
        <v>4</v>
      </c>
      <c r="K2" s="8"/>
      <c r="L2" s="3"/>
      <c r="M2" s="9" t="s">
        <v>5</v>
      </c>
    </row>
    <row r="3" spans="1:15" x14ac:dyDescent="0.3">
      <c r="A3" s="6"/>
      <c r="B3" s="6"/>
      <c r="C3" s="6"/>
      <c r="D3" s="10" t="s">
        <v>6</v>
      </c>
      <c r="E3" s="10"/>
      <c r="F3" s="10"/>
      <c r="G3" s="10"/>
      <c r="H3" s="10"/>
      <c r="I3" s="10"/>
      <c r="J3" s="10"/>
      <c r="K3" s="10"/>
      <c r="L3" s="6"/>
      <c r="M3" s="6"/>
    </row>
    <row r="4" spans="1:15" ht="15.6" x14ac:dyDescent="0.3">
      <c r="A4" s="11" t="s">
        <v>7</v>
      </c>
      <c r="B4" s="6"/>
      <c r="C4" s="6"/>
      <c r="D4" s="12">
        <f>[1]ModelData!$B$88*1*0.404686</f>
        <v>185.86570498514149</v>
      </c>
      <c r="E4" s="13" t="str">
        <f>CONCATENATE("(",ROUND([1]ModelData!$D$88*1*0.404686,1),"-",ROUND([1]ModelData!$C$88*1*0.404686,1),")")</f>
        <v>(182.1-189.4)</v>
      </c>
      <c r="F4" s="14"/>
      <c r="G4" s="12">
        <f>[2]ModelData!$B$88*1*0.404686</f>
        <v>60.53114726866874</v>
      </c>
      <c r="H4" s="13" t="str">
        <f>CONCATENATE("(",ROUND([2]ModelData!$D$88*1*0.404686,1),"-",ROUND([2]ModelData!$C$88*1*0.404686,1),")")</f>
        <v>(58.7-62.3)</v>
      </c>
      <c r="I4" s="14"/>
      <c r="J4" s="12">
        <f>[3]ModelData!$B$88*1*0.404686</f>
        <v>18.763168707943692</v>
      </c>
      <c r="K4" s="13" t="str">
        <f>CONCATENATE("(",ROUND([3]ModelData!$D$88*1*0.404686,1),"-",ROUND([3]ModelData!$C$88*1*0.404686,1),")")</f>
        <v>(17.3-20.1)</v>
      </c>
      <c r="L4" s="6"/>
      <c r="M4" s="15">
        <f>[4]TFD_cropland_trends_AHEI!$G$51</f>
        <v>5.9916000318232625E-3</v>
      </c>
      <c r="O4" s="16"/>
    </row>
    <row r="5" spans="1:15" ht="15.6" x14ac:dyDescent="0.3">
      <c r="A5" s="11" t="s">
        <v>8</v>
      </c>
      <c r="B5" s="6"/>
      <c r="C5" s="6"/>
      <c r="D5" s="12">
        <f>[1]ModelData!$B$78*1*0.404686</f>
        <v>6.2433302345142199</v>
      </c>
      <c r="E5" s="13" t="str">
        <f>CONCATENATE("(",ROUND([1]ModelData!$D$78*1*0.404686,1),"-",ROUND([1]ModelData!$C$78*1*0.404686,1),")")</f>
        <v>(6.2-6.3)</v>
      </c>
      <c r="F5" s="17"/>
      <c r="G5" s="12">
        <f>[2]ModelData!$B$78*1*0.404686</f>
        <v>1.481771765829077</v>
      </c>
      <c r="H5" s="13" t="str">
        <f>CONCATENATE("(",ROUND([2]ModelData!$D$78*1*0.404686,1),"-",ROUND([2]ModelData!$C$78*1*0.404686,1),")")</f>
        <v>(1.4-1.5)</v>
      </c>
      <c r="I5" s="17"/>
      <c r="J5" s="12">
        <f>[3]ModelData!$B$78*1*0.404686</f>
        <v>1.0090766086070366</v>
      </c>
      <c r="K5" s="13" t="str">
        <f>CONCATENATE("(",ROUND([3]ModelData!$D$78*1*0.404686,1),"-",ROUND([3]ModelData!$C$78*1*0.404686,1),")")</f>
        <v>(1-1)</v>
      </c>
      <c r="L5" s="6"/>
      <c r="M5" s="15">
        <f>[4]TFD_cropland_trends_AHEI!$G$21</f>
        <v>5.2830449212511589E-4</v>
      </c>
      <c r="O5" s="16"/>
    </row>
    <row r="6" spans="1:15" ht="15.6" x14ac:dyDescent="0.3">
      <c r="A6" s="11" t="s">
        <v>9</v>
      </c>
      <c r="B6" s="6"/>
      <c r="C6" s="6"/>
      <c r="D6" s="12">
        <f>[1]ModelData!$B$80*1*0.404686</f>
        <v>2.8198229361457123</v>
      </c>
      <c r="E6" s="13" t="str">
        <f>CONCATENATE("(",ROUND([1]ModelData!$D$80*1*0.404686,1),"-",ROUND([1]ModelData!$C$80*1*0.404686,1),")")</f>
        <v>(2.7-2.9)</v>
      </c>
      <c r="F6" s="6"/>
      <c r="G6" s="12">
        <f>[2]ModelData!$B$80*1*0.404686</f>
        <v>0.42792097101781851</v>
      </c>
      <c r="H6" s="13" t="str">
        <f>CONCATENATE("(",ROUND([2]ModelData!$D$80*1*0.404686,1),"-",ROUND([2]ModelData!$C$80*1*0.404686,1),")")</f>
        <v>(0.4-0.5)</v>
      </c>
      <c r="I6" s="18"/>
      <c r="J6" s="12">
        <f>[3]ModelData!$B$80*1*0.404686</f>
        <v>0.63561177799940405</v>
      </c>
      <c r="K6" s="13" t="str">
        <f>CONCATENATE("(",ROUND([3]ModelData!$D$80*1*0.404686,1),"-",ROUND([3]ModelData!$C$80*1*0.404686,1),")")</f>
        <v>(0.6-0.7)</v>
      </c>
      <c r="L6" s="6"/>
      <c r="M6" s="15">
        <f>[4]TFD_cropland_trends_AHEI!$G$16</f>
        <v>8.5214471298871823E-3</v>
      </c>
      <c r="O6" s="16"/>
    </row>
    <row r="7" spans="1:15" ht="15.6" x14ac:dyDescent="0.3">
      <c r="A7" s="11" t="s">
        <v>10</v>
      </c>
      <c r="B7" s="6"/>
      <c r="C7" s="6"/>
      <c r="D7" s="12">
        <f>[1]ModelData!$B$79*1*0.404686</f>
        <v>2.5122121450082817</v>
      </c>
      <c r="E7" s="13" t="str">
        <f>CONCATENATE("(",ROUND([1]ModelData!$D$79*1*0.404686,1),"-",ROUND([1]ModelData!$C$79*1*0.404686,1),")")</f>
        <v>(2.4-2.6)</v>
      </c>
      <c r="F7" s="14"/>
      <c r="G7" s="12">
        <f>[2]ModelData!$B$79*1*0.404686</f>
        <v>0.31877183890118777</v>
      </c>
      <c r="H7" s="13" t="str">
        <f>CONCATENATE("(",ROUND([2]ModelData!$D$79*1*0.404686,1),"-",ROUND([2]ModelData!$C$79*1*0.404686,1),")")</f>
        <v>(0.3-0.3)</v>
      </c>
      <c r="I7" s="18"/>
      <c r="J7" s="12">
        <f>[3]ModelData!$B$79*1*0.404686</f>
        <v>0.68745576145248111</v>
      </c>
      <c r="K7" s="13" t="str">
        <f>CONCATENATE("(",ROUND([3]ModelData!$D$79*1*0.404686,1),"-",ROUND([3]ModelData!$C$79*1*0.404686,1),")")</f>
        <v>(0.6-0.7)</v>
      </c>
      <c r="L7" s="6"/>
      <c r="M7" s="15" t="s">
        <v>11</v>
      </c>
      <c r="O7" s="16"/>
    </row>
    <row r="8" spans="1:15" ht="15.6" x14ac:dyDescent="0.3">
      <c r="A8" s="11" t="s">
        <v>12</v>
      </c>
      <c r="B8" s="6"/>
      <c r="C8" s="6"/>
      <c r="D8" s="12">
        <f>[1]ModelData!$B$81*1*0.404686</f>
        <v>0.23138956387871137</v>
      </c>
      <c r="E8" s="13" t="str">
        <f>CONCATENATE("(",ROUND([1]ModelData!$D$81*1*0.404686,1),"-",ROUND([1]ModelData!$C$81*1*0.404686,1),")")</f>
        <v>(0.2-0.2)</v>
      </c>
      <c r="F8" s="14"/>
      <c r="G8" s="12">
        <f>[2]ModelData!$B$81*1*0.404686</f>
        <v>2.8353013368403953E-2</v>
      </c>
      <c r="H8" s="13" t="str">
        <f>CONCATENATE("(",ROUND([2]ModelData!$D$81*1*0.404686,1),"-",ROUND([2]ModelData!$C$81*1*0.404686,1),")")</f>
        <v>(0-0)</v>
      </c>
      <c r="I8" s="18"/>
      <c r="J8" s="12">
        <f>[3]ModelData!$B$81*1*0.404686</f>
        <v>7.2077220430920547E-2</v>
      </c>
      <c r="K8" s="13" t="str">
        <f>CONCATENATE("(",ROUND([3]ModelData!$D$81*1*0.404686,1),"-",ROUND([3]ModelData!$C$81*1*0.404686,1),")")</f>
        <v>(0.1-0.1)</v>
      </c>
      <c r="L8" s="6"/>
      <c r="M8" s="15">
        <f>[4]TFD_cropland_trends_AHEI!$G$41</f>
        <v>1.2242465401757273E-2</v>
      </c>
      <c r="O8" s="16"/>
    </row>
    <row r="9" spans="1:15" ht="15.6" x14ac:dyDescent="0.3">
      <c r="A9" s="11" t="s">
        <v>13</v>
      </c>
      <c r="B9" s="6"/>
      <c r="C9" s="6"/>
      <c r="D9" s="12">
        <f>[1]ModelData!$B$82*1*0.404686</f>
        <v>0.31174555299645768</v>
      </c>
      <c r="E9" s="13" t="str">
        <f>CONCATENATE("(",ROUND([1]ModelData!$D$82*1*0.404686,1),"-",ROUND([1]ModelData!$C$82*1*0.404686,1),")")</f>
        <v>(0.3-0.3)</v>
      </c>
      <c r="F9" s="14"/>
      <c r="G9" s="12">
        <f>[2]ModelData!$B$82*1*0.404686</f>
        <v>1.7764280201462899E-2</v>
      </c>
      <c r="H9" s="13" t="str">
        <f>CONCATENATE("(",ROUND([2]ModelData!$D$82*1*0.404686,1),"-",ROUND([2]ModelData!$C$82*1*0.404686,1),")")</f>
        <v>(0-0)</v>
      </c>
      <c r="I9" s="18"/>
      <c r="J9" s="12">
        <f>[3]ModelData!$B$82*1*0.404686</f>
        <v>0.11678856654865269</v>
      </c>
      <c r="K9" s="13" t="str">
        <f>CONCATENATE("(",ROUND([3]ModelData!$D$82*1*0.404686,1),"-",ROUND([3]ModelData!$C$82*1*0.404686,1),")")</f>
        <v>(0.1-0.1)</v>
      </c>
      <c r="L9" s="6"/>
      <c r="M9" s="15">
        <f>[4]TFD_cropland_trends_AHEI!$G$31</f>
        <v>2.2540894116002664E-3</v>
      </c>
      <c r="O9" s="16"/>
    </row>
    <row r="10" spans="1:15" ht="15.6" x14ac:dyDescent="0.3">
      <c r="A10" s="11" t="s">
        <v>14</v>
      </c>
      <c r="B10" s="6"/>
      <c r="C10" s="6"/>
      <c r="D10" s="12">
        <f>[1]ModelData!$B$84*1*0.404686</f>
        <v>2.0981738239158809</v>
      </c>
      <c r="E10" s="13" t="str">
        <f>CONCATENATE("(",ROUND([1]ModelData!$D$84*1*0.404686,1),"-",ROUND([1]ModelData!$C$84*1*0.404686,1),")")</f>
        <v>(2.1-2.1)</v>
      </c>
      <c r="F10" s="14"/>
      <c r="G10" s="12">
        <f>[2]ModelData!$B$84*1*0.404686</f>
        <v>0.64493342565928091</v>
      </c>
      <c r="H10" s="13" t="str">
        <f>CONCATENATE("(",ROUND([2]ModelData!$D$84*1*0.404686,1),"-",ROUND([2]ModelData!$C$84*1*0.404686,1),")")</f>
        <v>(0.6-0.7)</v>
      </c>
      <c r="I10" s="18"/>
      <c r="J10" s="12">
        <f>[3]ModelData!$B$84*1*0.404686</f>
        <v>0.24808320817016666</v>
      </c>
      <c r="K10" s="13" t="str">
        <f>CONCATENATE("(",ROUND([3]ModelData!$D$84*1*0.404686,1),"-",ROUND([3]ModelData!$C$84*1*0.404686,1),")")</f>
        <v>(0.2-0.3)</v>
      </c>
      <c r="L10" s="6"/>
      <c r="M10" s="15">
        <f>[4]TFD_cropland_trends_AHEI!$G$46</f>
        <v>2.074671148853817E-3</v>
      </c>
      <c r="O10" s="16"/>
    </row>
    <row r="11" spans="1:15" ht="15.6" x14ac:dyDescent="0.3">
      <c r="A11" s="11" t="s">
        <v>15</v>
      </c>
      <c r="B11" s="6"/>
      <c r="C11" s="6"/>
      <c r="D11" s="12">
        <f>[1]ModelData!$B$83*1*0.404686</f>
        <v>14.614806161571545</v>
      </c>
      <c r="E11" s="13" t="str">
        <f>CONCATENATE("(",ROUND([1]ModelData!$D$83*1*0.404686,1),"-",ROUND([1]ModelData!$C$83*1*0.404686,1),")")</f>
        <v>(14.4-14.8)</v>
      </c>
      <c r="F11" s="14"/>
      <c r="G11" s="12">
        <f>[2]ModelData!$B$83*1*0.404686</f>
        <v>3.6229501535216149</v>
      </c>
      <c r="H11" s="13" t="str">
        <f>CONCATENATE("(",ROUND([2]ModelData!$D$83*1*0.404686,1),"-",ROUND([2]ModelData!$C$83*1*0.404686,1),")")</f>
        <v>(3.5-3.7)</v>
      </c>
      <c r="I11" s="18"/>
      <c r="J11" s="12">
        <f>[3]ModelData!$B$83*1*0.404686</f>
        <v>2.3043415983749989</v>
      </c>
      <c r="K11" s="13" t="str">
        <f>CONCATENATE("(",ROUND([3]ModelData!$D$83*1*0.404686,1),"-",ROUND([3]ModelData!$C$83*1*0.404686,1),")")</f>
        <v>(2.2-2.4)</v>
      </c>
      <c r="L11" s="6"/>
      <c r="M11" s="15">
        <f>[4]TFD_cropland_trends_AHEI!$G$11</f>
        <v>4.1233613514251033E-3</v>
      </c>
      <c r="O11" s="16"/>
    </row>
    <row r="12" spans="1:15" ht="15.6" x14ac:dyDescent="0.3">
      <c r="A12" s="11" t="s">
        <v>16</v>
      </c>
      <c r="B12" s="6"/>
      <c r="C12" s="6"/>
      <c r="D12" s="12">
        <f>[1]ModelData!$B$85*1*0.404686</f>
        <v>16.649251888274783</v>
      </c>
      <c r="E12" s="13" t="str">
        <f>CONCATENATE("(",ROUND([1]ModelData!$D$85*1*0.404686,1),"-",ROUND([1]ModelData!$C$85*1*0.404686,1),")")</f>
        <v>(16.2-17.1)</v>
      </c>
      <c r="F12" s="14"/>
      <c r="G12" s="12">
        <f>[2]ModelData!$B$85*1*0.404686</f>
        <v>5.9798109877848802</v>
      </c>
      <c r="H12" s="13" t="str">
        <f>CONCATENATE("(",ROUND([2]ModelData!$D$85*1*0.404686,1),"-",ROUND([2]ModelData!$C$85*1*0.404686,1),")")</f>
        <v>(5.8-6.2)</v>
      </c>
      <c r="I12" s="18"/>
      <c r="J12" s="12">
        <f>[3]ModelData!$B$85*1*0.404686</f>
        <v>1.4298250818545672</v>
      </c>
      <c r="K12" s="13" t="str">
        <f>CONCATENATE("(",ROUND([3]ModelData!$D$85*1*0.404686,1),"-",ROUND([3]ModelData!$C$85*1*0.404686,1),")")</f>
        <v>(1.3-1.5)</v>
      </c>
      <c r="L12" s="6"/>
      <c r="M12" s="15">
        <f>[4]TFD_cropland_trends_AHEI!$G$26</f>
        <v>6.0227820088043973E-3</v>
      </c>
      <c r="O12" s="16"/>
    </row>
    <row r="13" spans="1:15" ht="15.6" x14ac:dyDescent="0.3">
      <c r="A13" s="11" t="s">
        <v>17</v>
      </c>
      <c r="B13" s="6"/>
      <c r="C13" s="6"/>
      <c r="D13" s="12">
        <f>[1]ModelData!$B$86*1*0.404686</f>
        <v>8.0675240991073913</v>
      </c>
      <c r="E13" s="13" t="str">
        <f>CONCATENATE("(",ROUND([1]ModelData!$D$86*1*0.404686,1),"-",ROUND([1]ModelData!$C$86*1*0.404686,1),")")</f>
        <v>(7.5-8.6)</v>
      </c>
      <c r="F13" s="14"/>
      <c r="G13" s="12">
        <f>[2]ModelData!$B$86*1*0.404686</f>
        <v>4.7939690196557549</v>
      </c>
      <c r="H13" s="13" t="str">
        <f>CONCATENATE("(",ROUND([2]ModelData!$D$86*1*0.404686,1),"-",ROUND([2]ModelData!$C$86*1*0.404686,1),")")</f>
        <v>(4.5-5.1)</v>
      </c>
      <c r="I13" s="18"/>
      <c r="J13" s="12">
        <f>[3]ModelData!$B$86*1*0.404686</f>
        <v>0</v>
      </c>
      <c r="K13" s="13" t="str">
        <f>CONCATENATE("(",ROUND([3]ModelData!$D$86*1*0.404686,1),"-",ROUND([3]ModelData!$C$86*1*0.404686,1),")")</f>
        <v>(0-0)</v>
      </c>
      <c r="L13" s="6"/>
      <c r="M13" s="15">
        <f>[4]TFD_cropland_trends_AHEI!$G$6</f>
        <v>6.0303473156189405E-2</v>
      </c>
      <c r="O13" s="16"/>
    </row>
    <row r="14" spans="1:15" ht="15.6" x14ac:dyDescent="0.3">
      <c r="A14" s="19" t="s">
        <v>18</v>
      </c>
      <c r="B14" s="20"/>
      <c r="C14" s="20"/>
      <c r="D14" s="21">
        <f>[1]ModelData!$B$87*1*0.404686</f>
        <v>132.31744857972816</v>
      </c>
      <c r="E14" s="22" t="str">
        <f>CONCATENATE("(",ROUND([1]ModelData!$D$87*1*0.404686,1),"-",ROUND([1]ModelData!$C$87*1*0.404686,1),")")</f>
        <v>(129.6-134.8)</v>
      </c>
      <c r="F14" s="23"/>
      <c r="G14" s="21">
        <f>[2]ModelData!$B$87*1*0.404686</f>
        <v>43.214901812729188</v>
      </c>
      <c r="H14" s="22" t="str">
        <f>CONCATENATE("(",ROUND([2]ModelData!$D$87*1*0.404686,1),"-",ROUND([2]ModelData!$C$87*1*0.404686,1),")")</f>
        <v>(41.9-44.4)</v>
      </c>
      <c r="I14" s="24"/>
      <c r="J14" s="21">
        <f>[3]ModelData!$B$87*1*0.404686</f>
        <v>12.259908884505462</v>
      </c>
      <c r="K14" s="22" t="str">
        <f>CONCATENATE("(",ROUND([3]ModelData!$D$87*1*0.404686,1),"-",ROUND([3]ModelData!$C$87*1*0.404686,1),")")</f>
        <v>(10.9-13.5)</v>
      </c>
      <c r="L14" s="20"/>
      <c r="M14" s="25">
        <f>[4]TFD_cropland_trends_AHEI!$G$36</f>
        <v>5.9754109616271308E-3</v>
      </c>
      <c r="O14" s="16"/>
    </row>
    <row r="15" spans="1:15" ht="5.4" customHeight="1" x14ac:dyDescent="0.3">
      <c r="A15" s="6"/>
      <c r="B15" s="6"/>
      <c r="C15" s="6"/>
      <c r="D15" s="26"/>
      <c r="E15" s="6"/>
      <c r="F15" s="6"/>
      <c r="G15" s="18"/>
      <c r="H15" s="6"/>
      <c r="I15" s="6"/>
      <c r="J15" s="18"/>
      <c r="K15" s="6"/>
      <c r="L15" s="6"/>
      <c r="M15" s="6"/>
    </row>
    <row r="16" spans="1:15" x14ac:dyDescent="0.3">
      <c r="A16" s="27" t="s">
        <v>19</v>
      </c>
      <c r="B16" s="6"/>
      <c r="C16" s="6"/>
      <c r="D16" s="26"/>
      <c r="E16" s="6"/>
      <c r="F16" s="6"/>
      <c r="G16" s="18"/>
      <c r="H16" s="6"/>
      <c r="I16" s="6"/>
      <c r="J16" s="18"/>
      <c r="K16" s="6"/>
      <c r="L16" s="6"/>
      <c r="M16" s="6"/>
    </row>
    <row r="17" spans="1:13" x14ac:dyDescent="0.3">
      <c r="A17" s="27" t="s">
        <v>20</v>
      </c>
      <c r="B17" s="6"/>
      <c r="C17" s="6"/>
      <c r="D17" s="26"/>
      <c r="E17" s="6"/>
      <c r="F17" s="6"/>
      <c r="G17" s="18"/>
      <c r="H17" s="6"/>
      <c r="I17" s="6"/>
      <c r="J17" s="18"/>
      <c r="K17" s="6"/>
      <c r="L17" s="6"/>
      <c r="M17" s="6"/>
    </row>
    <row r="18" spans="1:13" x14ac:dyDescent="0.3">
      <c r="A18" s="27" t="s">
        <v>21</v>
      </c>
      <c r="B18" s="6"/>
      <c r="C18" s="6"/>
      <c r="D18" s="26"/>
      <c r="E18" s="6"/>
      <c r="F18" s="6"/>
      <c r="G18" s="18"/>
      <c r="H18" s="6"/>
      <c r="I18" s="6"/>
      <c r="J18" s="18"/>
      <c r="K18" s="6"/>
      <c r="L18" s="6"/>
      <c r="M18" s="6"/>
    </row>
    <row r="19" spans="1:13" ht="17.399999999999999" x14ac:dyDescent="0.3">
      <c r="A19" s="6" t="s">
        <v>22</v>
      </c>
    </row>
  </sheetData>
  <mergeCells count="5">
    <mergeCell ref="A1:M1"/>
    <mergeCell ref="D2:E2"/>
    <mergeCell ref="G2:H2"/>
    <mergeCell ref="J2:K2"/>
    <mergeCell ref="D3:K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Table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Conrad</dc:creator>
  <cp:lastModifiedBy>Zach Conrad</cp:lastModifiedBy>
  <dcterms:created xsi:type="dcterms:W3CDTF">2020-08-19T13:41:11Z</dcterms:created>
  <dcterms:modified xsi:type="dcterms:W3CDTF">2020-08-19T13:41:22Z</dcterms:modified>
</cp:coreProperties>
</file>