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grams\ProductionJournal\Temp\"/>
    </mc:Choice>
  </mc:AlternateContent>
  <bookViews>
    <workbookView xWindow="57480" yWindow="-75" windowWidth="29040" windowHeight="15840"/>
  </bookViews>
  <sheets>
    <sheet name="Supp. Table 9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K14" i="1"/>
  <c r="I14" i="1"/>
  <c r="H14" i="1"/>
  <c r="F14" i="1"/>
  <c r="E14" i="1"/>
  <c r="L13" i="1"/>
  <c r="K13" i="1"/>
  <c r="I13" i="1"/>
  <c r="H13" i="1"/>
  <c r="F13" i="1"/>
  <c r="E13" i="1"/>
  <c r="N12" i="1"/>
  <c r="L12" i="1"/>
  <c r="K12" i="1"/>
  <c r="I12" i="1"/>
  <c r="H12" i="1"/>
  <c r="F12" i="1"/>
  <c r="E12" i="1"/>
  <c r="N11" i="1"/>
  <c r="L11" i="1"/>
  <c r="K11" i="1"/>
  <c r="I11" i="1"/>
  <c r="H11" i="1"/>
  <c r="F11" i="1"/>
  <c r="E11" i="1"/>
  <c r="N10" i="1"/>
  <c r="L10" i="1"/>
  <c r="K10" i="1"/>
  <c r="I10" i="1"/>
  <c r="H10" i="1"/>
  <c r="F10" i="1"/>
  <c r="E10" i="1"/>
  <c r="N9" i="1"/>
  <c r="L9" i="1"/>
  <c r="K9" i="1"/>
  <c r="I9" i="1"/>
  <c r="H9" i="1"/>
  <c r="F9" i="1"/>
  <c r="E9" i="1"/>
  <c r="N8" i="1"/>
  <c r="L8" i="1"/>
  <c r="K8" i="1"/>
  <c r="I8" i="1"/>
  <c r="H8" i="1"/>
  <c r="F8" i="1"/>
  <c r="E8" i="1"/>
  <c r="N7" i="1"/>
  <c r="L7" i="1"/>
  <c r="K7" i="1"/>
  <c r="I7" i="1"/>
  <c r="H7" i="1"/>
  <c r="F7" i="1"/>
  <c r="E7" i="1"/>
  <c r="N6" i="1"/>
  <c r="L6" i="1"/>
  <c r="K6" i="1"/>
  <c r="I6" i="1"/>
  <c r="H6" i="1"/>
  <c r="F6" i="1"/>
  <c r="E6" i="1"/>
  <c r="N5" i="1"/>
  <c r="L5" i="1"/>
  <c r="K5" i="1"/>
  <c r="I5" i="1"/>
  <c r="H5" i="1"/>
  <c r="F5" i="1"/>
  <c r="E5" i="1"/>
  <c r="L4" i="1"/>
  <c r="K4" i="1"/>
  <c r="I4" i="1"/>
  <c r="H4" i="1"/>
  <c r="F4" i="1"/>
  <c r="E4" i="1"/>
</calcChain>
</file>

<file path=xl/sharedStrings.xml><?xml version="1.0" encoding="utf-8"?>
<sst xmlns="http://schemas.openxmlformats.org/spreadsheetml/2006/main" count="27" uniqueCount="26">
  <si>
    <t>Supplemental Table 9: Annual amount of pesticides used to produce Total Food Demand, by land use category and Healthy Eating Index-2015 quintile</t>
  </si>
  <si>
    <t>Land use category</t>
  </si>
  <si>
    <t>Overall</t>
  </si>
  <si>
    <t>HEI-2015 
quintile 1</t>
  </si>
  <si>
    <t xml:space="preserve">HEI-2015 
quintile 5 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</si>
  <si>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</si>
  <si>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Mean (95% CI), million kg</t>
  </si>
  <si>
    <t>Total</t>
  </si>
  <si>
    <t>&lt;0.001</t>
  </si>
  <si>
    <t>Grains</t>
  </si>
  <si>
    <t>Fruits</t>
  </si>
  <si>
    <t>Vegetables</t>
  </si>
  <si>
    <t>Legumes</t>
  </si>
  <si>
    <t>Nuts</t>
  </si>
  <si>
    <t>Sweeteners</t>
  </si>
  <si>
    <t>Feed grains and oilseeds</t>
  </si>
  <si>
    <t>Hay</t>
  </si>
  <si>
    <t>Cropland pasture</t>
  </si>
  <si>
    <t>Permanent pasture</t>
  </si>
  <si>
    <t>Total Food Demand represents the sum of retail waste, consumer waste, inedible portions, and consumed food.</t>
  </si>
  <si>
    <t>Higher quintiles represent higher diet quality.</t>
  </si>
  <si>
    <t>Pesticides include herbicides, insecticides, and fungicides.</t>
  </si>
  <si>
    <t>HEI-2015, Health Eating Index-2015.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</si>
  <si>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quintiles 1 through 5.</t>
    </r>
  </si>
  <si>
    <t>NA</t>
  </si>
  <si>
    <t>NA,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</si>
</sst>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164" fontId="1" fillId="0" borderId="0" xfId="0" applyNumberFormat="1" applyFont="1" applyAlignment="1">
      <alignment horizontal="right" inden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/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165" fontId="1" fillId="0" borderId="1" xfId="0" applyNumberFormat="1" applyFont="1" applyBorder="1"/>
    <xf numFmtId="3" fontId="1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c\Dropbox\Projects\Sustainable%20Diets\Data\Foodprint\HEI\_TFD_sample\Aggregate_purch_retwa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c\Dropbox\Projects\Sustainable%20Diets\Data\Resource%20use\pesticides_rate_TF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c\Dropbox\Projects\Sustainable%20Diets\Data\Foodprint\HEI\_TFD_HEI1\Aggregate_purch_retwas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c\Dropbox\Projects\Sustainable%20Diets\Data\Foodprint\HEI\_TFD_HEI5\Aggregate_purch_retwas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c\Dropbox\Projects\Sustainable%20Diets\Results\Foodprint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15.427591353578379</v>
          </cell>
          <cell r="C78">
            <v>15.612411987969491</v>
          </cell>
          <cell r="D78">
            <v>15.238478446682784</v>
          </cell>
        </row>
        <row r="79">
          <cell r="B79">
            <v>6.2078059162122772</v>
          </cell>
          <cell r="C79">
            <v>6.4480033711990652</v>
          </cell>
          <cell r="D79">
            <v>5.9641491849543486</v>
          </cell>
        </row>
        <row r="80">
          <cell r="B80">
            <v>6.9679280631050062</v>
          </cell>
          <cell r="C80">
            <v>7.2111821701126786</v>
          </cell>
          <cell r="D80">
            <v>6.7190438388132261</v>
          </cell>
        </row>
        <row r="81">
          <cell r="B81">
            <v>0.57177555902282606</v>
          </cell>
          <cell r="C81">
            <v>0.59526936749095294</v>
          </cell>
          <cell r="D81">
            <v>0.54704551101242649</v>
          </cell>
        </row>
        <row r="82">
          <cell r="B82">
            <v>0.77033935692477051</v>
          </cell>
          <cell r="C82">
            <v>0.80536076305981608</v>
          </cell>
          <cell r="D82">
            <v>0.73607109261085735</v>
          </cell>
        </row>
        <row r="83">
          <cell r="B83">
            <v>36.113940589917974</v>
          </cell>
          <cell r="C83">
            <v>36.650620169159275</v>
          </cell>
          <cell r="D83">
            <v>35.561317863900619</v>
          </cell>
        </row>
        <row r="84">
          <cell r="B84">
            <v>5.1846958479311889</v>
          </cell>
          <cell r="C84">
            <v>5.2755394756385563</v>
          </cell>
          <cell r="D84">
            <v>5.0977787514884998</v>
          </cell>
        </row>
        <row r="85">
          <cell r="B85">
            <v>41.141161019345326</v>
          </cell>
          <cell r="C85">
            <v>42.145694366229499</v>
          </cell>
          <cell r="D85">
            <v>40.05665571851614</v>
          </cell>
        </row>
        <row r="86">
          <cell r="B86">
            <v>19.935268576396002</v>
          </cell>
          <cell r="C86">
            <v>21.34332702070159</v>
          </cell>
          <cell r="D86">
            <v>18.463893260129502</v>
          </cell>
        </row>
        <row r="87">
          <cell r="B87">
            <v>326.96324701059132</v>
          </cell>
          <cell r="C87">
            <v>333.15138320945869</v>
          </cell>
          <cell r="D87">
            <v>320.30009313844027</v>
          </cell>
        </row>
        <row r="88">
          <cell r="B88">
            <v>459.28375329302594</v>
          </cell>
          <cell r="C88">
            <v>468.02663284133519</v>
          </cell>
          <cell r="D88">
            <v>449.8869299703893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sticides"/>
      <sheetName val="Notes"/>
    </sheetNames>
    <sheetDataSet>
      <sheetData sheetId="0">
        <row r="3">
          <cell r="B3">
            <v>0.33835631214911843</v>
          </cell>
        </row>
        <row r="4">
          <cell r="B4">
            <v>5.2325878898895626</v>
          </cell>
        </row>
        <row r="5">
          <cell r="B5">
            <v>0.77463668435908872</v>
          </cell>
        </row>
        <row r="6">
          <cell r="B6">
            <v>15.628328625717398</v>
          </cell>
        </row>
        <row r="7">
          <cell r="B7">
            <v>5.1098357511396824</v>
          </cell>
        </row>
        <row r="8">
          <cell r="B8">
            <v>1.9773230049633335</v>
          </cell>
        </row>
        <row r="9">
          <cell r="B9">
            <v>1.360776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1.4878914914848169</v>
          </cell>
        </row>
        <row r="13">
          <cell r="B13">
            <v>0.52837219978475036</v>
          </cell>
          <cell r="C13">
            <v>0.30643096621378324</v>
          </cell>
          <cell r="G13">
            <v>0.96533093803528114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3.4499989662224397</v>
          </cell>
          <cell r="C78">
            <v>3.5141744109797521</v>
          </cell>
          <cell r="D78">
            <v>3.3843327363533273</v>
          </cell>
        </row>
        <row r="79">
          <cell r="B79">
            <v>0.77126471916566497</v>
          </cell>
          <cell r="C79">
            <v>0.82919901712972288</v>
          </cell>
          <cell r="D79">
            <v>0.7137769413943944</v>
          </cell>
        </row>
        <row r="80">
          <cell r="B80">
            <v>0.34704177294216487</v>
          </cell>
          <cell r="C80">
            <v>0.38055208983038952</v>
          </cell>
          <cell r="D80">
            <v>0.31275587831632368</v>
          </cell>
        </row>
        <row r="81">
          <cell r="B81">
            <v>5.7538491627601482E-2</v>
          </cell>
          <cell r="C81">
            <v>6.3731246723335314E-2</v>
          </cell>
          <cell r="D81">
            <v>5.1019877870762814E-2</v>
          </cell>
        </row>
        <row r="82">
          <cell r="B82">
            <v>4.3341169687776557E-2</v>
          </cell>
          <cell r="C82">
            <v>4.9114465181403881E-2</v>
          </cell>
          <cell r="D82">
            <v>3.7692034063410713E-2</v>
          </cell>
        </row>
        <row r="83">
          <cell r="B83">
            <v>6.8476954198402593</v>
          </cell>
          <cell r="C83">
            <v>7.0172927994419609</v>
          </cell>
          <cell r="D83">
            <v>6.6730239304500687</v>
          </cell>
        </row>
        <row r="84">
          <cell r="B84">
            <v>1.3701652928859813</v>
          </cell>
          <cell r="C84">
            <v>1.4005751840241916</v>
          </cell>
          <cell r="D84">
            <v>1.3410698216840364</v>
          </cell>
        </row>
        <row r="85">
          <cell r="B85">
            <v>9.5355397803614625</v>
          </cell>
          <cell r="C85">
            <v>9.8957064338685097</v>
          </cell>
          <cell r="D85">
            <v>9.1489983142625757</v>
          </cell>
        </row>
        <row r="86">
          <cell r="B86">
            <v>5.9380278039491978</v>
          </cell>
          <cell r="C86">
            <v>6.4375026262713835</v>
          </cell>
          <cell r="D86">
            <v>5.4136847145885625</v>
          </cell>
        </row>
        <row r="87">
          <cell r="B87">
            <v>73.42915180062532</v>
          </cell>
          <cell r="C87">
            <v>75.642475473356072</v>
          </cell>
          <cell r="D87">
            <v>71.080270135223316</v>
          </cell>
        </row>
        <row r="88">
          <cell r="B88">
            <v>101.78976521730795</v>
          </cell>
          <cell r="C88">
            <v>104.91639797560903</v>
          </cell>
          <cell r="D88">
            <v>98.41304987326015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2.6665455833760046</v>
          </cell>
          <cell r="C78">
            <v>2.7306751169154668</v>
          </cell>
          <cell r="D78">
            <v>2.6009264123530227</v>
          </cell>
        </row>
        <row r="79">
          <cell r="B79">
            <v>1.5321907760978235</v>
          </cell>
          <cell r="C79">
            <v>1.6198693735532141</v>
          </cell>
          <cell r="D79">
            <v>1.4423992950480622</v>
          </cell>
        </row>
        <row r="80">
          <cell r="B80">
            <v>2.5988363418404399</v>
          </cell>
          <cell r="C80">
            <v>2.717099304706482</v>
          </cell>
          <cell r="D80">
            <v>2.4778362477821534</v>
          </cell>
        </row>
        <row r="81">
          <cell r="B81">
            <v>0.20838479590515457</v>
          </cell>
          <cell r="C81">
            <v>0.22541200482849569</v>
          </cell>
          <cell r="D81">
            <v>0.19046161886602536</v>
          </cell>
        </row>
        <row r="82">
          <cell r="B82">
            <v>0.3337290131455467</v>
          </cell>
          <cell r="C82">
            <v>0.35312823664000875</v>
          </cell>
          <cell r="D82">
            <v>0.31474696709920125</v>
          </cell>
        </row>
        <row r="83">
          <cell r="B83">
            <v>6.4042605327543649</v>
          </cell>
          <cell r="C83">
            <v>6.571899357031497</v>
          </cell>
          <cell r="D83">
            <v>6.2263107323403917</v>
          </cell>
        </row>
        <row r="84">
          <cell r="B84">
            <v>0.65612670825431829</v>
          </cell>
          <cell r="C84">
            <v>0.67404555331699056</v>
          </cell>
          <cell r="D84">
            <v>0.63898235178646123</v>
          </cell>
        </row>
        <row r="85">
          <cell r="B85">
            <v>5.3608323724541336</v>
          </cell>
          <cell r="C85">
            <v>5.640940933244047</v>
          </cell>
          <cell r="D85">
            <v>5.0580614312446235</v>
          </cell>
        </row>
        <row r="86">
          <cell r="B86">
            <v>0.46244690165680802</v>
          </cell>
          <cell r="C86">
            <v>0.81881164541733287</v>
          </cell>
          <cell r="D86">
            <v>0.11348078373386845</v>
          </cell>
        </row>
        <row r="87">
          <cell r="B87">
            <v>46.839013409105078</v>
          </cell>
          <cell r="C87">
            <v>48.747962310287157</v>
          </cell>
          <cell r="D87">
            <v>44.686515215336208</v>
          </cell>
        </row>
        <row r="88">
          <cell r="B88">
            <v>67.062366434589677</v>
          </cell>
          <cell r="C88">
            <v>69.585331069242315</v>
          </cell>
          <cell r="D88">
            <v>64.16189184184347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D_sample"/>
      <sheetName val="retwaste_sample"/>
      <sheetName val="ined_sample"/>
      <sheetName val="waste_sample"/>
      <sheetName val="cons_sample"/>
      <sheetName val="TFD_HEI1"/>
      <sheetName val="retwaste_HEI1"/>
      <sheetName val="ined_HEI1"/>
      <sheetName val="waste_HEI1"/>
      <sheetName val="cons_HEI1"/>
      <sheetName val="TFD_HEI2"/>
      <sheetName val="retwaste_HEI2"/>
      <sheetName val="ined_HEI2"/>
      <sheetName val="waste_HEI2"/>
      <sheetName val="cons_HEI2"/>
      <sheetName val="TFD_HEI3"/>
      <sheetName val="retwaste_HEI3"/>
      <sheetName val="ined_HEI3"/>
      <sheetName val="waste_HEI3"/>
      <sheetName val="cons_HEI3"/>
      <sheetName val="TFD_HEI4"/>
      <sheetName val="retwaste_HEI4"/>
      <sheetName val="ined_HEI4"/>
      <sheetName val="waste_HEI4"/>
      <sheetName val="cons_HEI4"/>
      <sheetName val="TFD_HEI5"/>
      <sheetName val="retwaste_HEI5"/>
      <sheetName val="ined_HEI5"/>
      <sheetName val="waste_HEI5"/>
      <sheetName val="cons_HEI5"/>
      <sheetName val="purch_sample"/>
      <sheetName val="purch_HEI1"/>
      <sheetName val="purch_HEI2"/>
      <sheetName val="purch_HEI3"/>
      <sheetName val="purch_HEI4"/>
      <sheetName val="purch_HEI5"/>
      <sheetName val="TFD_cropland_trends"/>
      <sheetName val="TFD_cropland_trends_AHEI"/>
      <sheetName val="purch_cropland_trends"/>
      <sheetName val="purch_cropland_trends_AHEI"/>
      <sheetName val="retwaste_cropland_trends"/>
      <sheetName val="retwaste_cropland_trends_AHEI"/>
      <sheetName val="waste_cropland_trends"/>
      <sheetName val="waste_cropland_trends_AHEI"/>
      <sheetName val="ined_cropland_trends"/>
      <sheetName val="ined_cropland_trends_AHEI"/>
      <sheetName val="cons_cropland_trends"/>
      <sheetName val="cons_cropland_trends_AHEI"/>
      <sheetName val="Land area summary"/>
      <sheetName val="TFD_irrigation_trends"/>
      <sheetName val="TFD_irrigation_trends_AHEI"/>
      <sheetName val="retwaste_irrigation_trends"/>
      <sheetName val="retwaste_irrigation_trends_AHEI"/>
      <sheetName val="purch_irrigation_trends"/>
      <sheetName val="purch_irrigation_trends_AHEI"/>
      <sheetName val="cons_irrigation_trends"/>
      <sheetName val="cons_irrigation_trends_AHEI"/>
      <sheetName val="ined_irrigation_trends"/>
      <sheetName val="ined_irrigation_trends_AHEI"/>
      <sheetName val="waste_irrigation_trends"/>
      <sheetName val="waste_irrigation_trends_AHEI"/>
      <sheetName val="Irrigation summary"/>
      <sheetName val="TFD_nitrogen_trends"/>
      <sheetName val="TFD_nitrogen_trends_AHEI"/>
      <sheetName val="retwaste_nitrogen_trends"/>
      <sheetName val="retwaste_nitrogen_trends_AHEI"/>
      <sheetName val="purch_nitrogen_trends"/>
      <sheetName val="purch_nitrogen_trends_AHEI"/>
      <sheetName val="cons_nitrogen_trends"/>
      <sheetName val="cons_nitrogen_trends_AHEI"/>
      <sheetName val="ined_nitrogen_trends"/>
      <sheetName val="ined_nitrogen_trends_AHEI"/>
      <sheetName val="waste_nitrogen_trends"/>
      <sheetName val="waste_nitrogen_trends_AHEI"/>
      <sheetName val="TFD_phosphate_trends"/>
      <sheetName val="TFD_phosphate_trends_AHEI"/>
      <sheetName val="retwaste_phosphate_trends"/>
      <sheetName val="retwaste_phosphate_trends_AHEI"/>
      <sheetName val="purch_phosphate_trends"/>
      <sheetName val="purch_phosphate_trends_AHEI"/>
      <sheetName val="cons_phosphate_trends"/>
      <sheetName val="cons_phosphate_trends_AHEI"/>
      <sheetName val="ined_phosphate_trends"/>
      <sheetName val="ined_phosphate_trends_AHEI"/>
      <sheetName val="waste_phosphate_trends"/>
      <sheetName val="waste_phosphate_trends_AHEI"/>
      <sheetName val="TFD_potash_trends"/>
      <sheetName val="TFD_potash_trends_AHEI"/>
      <sheetName val="retwaste_potash_trends"/>
      <sheetName val="retwaste_potash_trends_AHEI"/>
      <sheetName val="purch_potash_trends"/>
      <sheetName val="purch_potash_trends_AHEI"/>
      <sheetName val="cons_potash_trends"/>
      <sheetName val="cons_potash_trends_AHEI"/>
      <sheetName val="ined_potash_trends"/>
      <sheetName val="ined_potash_trends_AHEI"/>
      <sheetName val="waste_potash_trends"/>
      <sheetName val="waste_potash_trends_AHEI"/>
      <sheetName val="TFD_fertilizers_trends"/>
      <sheetName val="TFD_fertilizers_trends_AHEI"/>
      <sheetName val="retwaste_fertilizers_trends"/>
      <sheetName val="retwaste_fert_trends_AHEI"/>
      <sheetName val="purch_fertilizers_trends"/>
      <sheetName val="purch_fertilizers_trends_AHEI"/>
      <sheetName val="cons_fertilizers_trends"/>
      <sheetName val="cons_fertilizers_trends_AHEI"/>
      <sheetName val="ined_fertilizers_trends"/>
      <sheetName val="ined_fertilizers_trends_AHEI"/>
      <sheetName val="waste_fertilizers_trends"/>
      <sheetName val="waste_fertilizers_trends_AHEI"/>
      <sheetName val="Fertilizers summary"/>
      <sheetName val="TFD_pesticides_trends"/>
      <sheetName val="TFD_pesticides_trends_AHEI"/>
      <sheetName val="retwaste_pesticides_trends"/>
      <sheetName val="retwaste_pesticides_trends_AHEI"/>
      <sheetName val="purch_pesticides_trends"/>
      <sheetName val="purch_pesticides_trends_AHEI"/>
      <sheetName val="cons_pesticides_trends"/>
      <sheetName val="cons_pesticides_trends_AHEI"/>
      <sheetName val="ined_pesticides_trends"/>
      <sheetName val="ined_pesticides_trends_AHEI"/>
      <sheetName val="waste_pesticides_trends"/>
      <sheetName val="waste_pesticides_trends_AHEI"/>
      <sheetName val="Pesticides summary"/>
      <sheetName val="TFD_AHEI_adj1"/>
      <sheetName val="retwaste_AHEI_adj1"/>
      <sheetName val="purch_AHEI_adj1"/>
      <sheetName val="ined_AHEI_adj1"/>
      <sheetName val="waste_AHEI_adj1"/>
      <sheetName val="cons_AHEI_adj1"/>
      <sheetName val="TFD_AHEI_adj2"/>
      <sheetName val="retwaste_AHEI_adj2"/>
      <sheetName val="purch_AHEI_adj2"/>
      <sheetName val="ined_AHEI_adj2"/>
      <sheetName val="waste_AHEI_adj2"/>
      <sheetName val="cons_AHEI_adj2"/>
      <sheetName val="TFD_AHEI_adj3"/>
      <sheetName val="retwaste_AHEI_adj3"/>
      <sheetName val="purch_AHEI_adj3"/>
      <sheetName val="ined_AHEI_adj3"/>
      <sheetName val="waste_AHEI_adj3"/>
      <sheetName val="cons_AHEI_adj3"/>
      <sheetName val="TFD_AHEI_adj4"/>
      <sheetName val="retwaste_AHEI_adj4"/>
      <sheetName val="purch_AHEI_adj4"/>
      <sheetName val="ined_AHEI_adj4"/>
      <sheetName val="waste_AHEI_adj4"/>
      <sheetName val="cons_AHEI_adj4"/>
      <sheetName val="TFD_A_adj5"/>
      <sheetName val="retwaste_AHEI_adj5"/>
      <sheetName val="purch_AHEI_adj5"/>
      <sheetName val="ined_AHEI_adj5"/>
      <sheetName val="waste_AHEI_adj5"/>
      <sheetName val="cons_AHEI_adj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G6">
            <v>1.565932015841455E-2</v>
          </cell>
        </row>
      </sheetData>
      <sheetData sheetId="37">
        <row r="6">
          <cell r="G6">
            <v>6.0303473156189405E-2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A2" t="str">
            <v>Retail loss: 6.9 (6.7-7.1)</v>
          </cell>
        </row>
      </sheetData>
      <sheetData sheetId="49">
        <row r="6">
          <cell r="G6">
            <v>1.5659319754221749E-2</v>
          </cell>
        </row>
      </sheetData>
      <sheetData sheetId="50">
        <row r="6">
          <cell r="G6">
            <v>6.0303473573036941E-2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A2" t="str">
            <v>Retail loss: 3.0 (2.9-3.1)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1">
          <cell r="G11">
            <v>0.58850061584062574</v>
          </cell>
        </row>
      </sheetData>
      <sheetData sheetId="99">
        <row r="11">
          <cell r="G11">
            <v>4.1233610933051916E-3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6">
          <cell r="A46" t="str">
            <v>Retail loss: 380 (368-391)</v>
          </cell>
        </row>
      </sheetData>
      <sheetData sheetId="111">
        <row r="11">
          <cell r="G11">
            <v>0.5885006351438844</v>
          </cell>
        </row>
        <row r="16">
          <cell r="G16">
            <v>8.298111042256012E-4</v>
          </cell>
        </row>
        <row r="21">
          <cell r="G21">
            <v>4.2399835671795335E-3</v>
          </cell>
        </row>
        <row r="26">
          <cell r="G26">
            <v>3.0193893497636539E-2</v>
          </cell>
        </row>
        <row r="31">
          <cell r="G31">
            <v>1.6952898090302936E-2</v>
          </cell>
        </row>
        <row r="41">
          <cell r="G41">
            <v>2.6981112274611377E-2</v>
          </cell>
        </row>
        <row r="46">
          <cell r="G46">
            <v>5.7570728407318919E-4</v>
          </cell>
        </row>
        <row r="56">
          <cell r="G56">
            <v>1.0508615679727749E-2</v>
          </cell>
        </row>
      </sheetData>
      <sheetData sheetId="112">
        <row r="11">
          <cell r="G11">
            <v>4.1233612045142075E-3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">
          <cell r="A3" t="str">
            <v>Retail loss: 12 (11-12)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tabSelected="1" workbookViewId="0">
      <selection activeCell="N14" sqref="N14"/>
    </sheetView>
  </sheetViews>
  <sheetFormatPr defaultRowHeight="15" x14ac:dyDescent="0.25"/>
  <cols>
    <col min="1" max="1" width="2.140625" customWidth="1"/>
    <col min="2" max="2" width="2" customWidth="1"/>
    <col min="3" max="3" width="18.5703125" customWidth="1"/>
    <col min="4" max="4" width="1.28515625" customWidth="1"/>
    <col min="5" max="5" width="7.7109375" style="11" customWidth="1"/>
    <col min="6" max="6" width="14.5703125" customWidth="1"/>
    <col min="7" max="7" width="1.42578125" customWidth="1"/>
    <col min="8" max="8" width="7.7109375" style="11" customWidth="1"/>
    <col min="9" max="9" width="14.5703125" customWidth="1"/>
    <col min="10" max="10" width="1.5703125" customWidth="1"/>
    <col min="11" max="11" width="7.7109375" style="11" customWidth="1"/>
    <col min="12" max="12" width="14.5703125" customWidth="1"/>
    <col min="13" max="13" width="1.28515625" customWidth="1"/>
  </cols>
  <sheetData>
    <row r="1" spans="1:20" ht="32.450000000000003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0" ht="30" customHeight="1" x14ac:dyDescent="0.25">
      <c r="A2" s="1" t="s">
        <v>1</v>
      </c>
      <c r="B2" s="1"/>
      <c r="C2" s="1"/>
      <c r="D2" s="2"/>
      <c r="E2" s="23" t="s">
        <v>2</v>
      </c>
      <c r="F2" s="24"/>
      <c r="G2" s="2"/>
      <c r="H2" s="25" t="s">
        <v>3</v>
      </c>
      <c r="I2" s="25"/>
      <c r="J2" s="2"/>
      <c r="K2" s="25" t="s">
        <v>4</v>
      </c>
      <c r="L2" s="26"/>
      <c r="M2" s="2"/>
      <c r="N2" s="3" t="s">
        <v>5</v>
      </c>
    </row>
    <row r="3" spans="1:20" x14ac:dyDescent="0.25">
      <c r="A3" s="2"/>
      <c r="B3" s="2"/>
      <c r="C3" s="2"/>
      <c r="D3" s="2"/>
      <c r="E3" s="27" t="s">
        <v>6</v>
      </c>
      <c r="F3" s="27"/>
      <c r="G3" s="27"/>
      <c r="H3" s="27"/>
      <c r="I3" s="27"/>
      <c r="J3" s="27"/>
      <c r="K3" s="27"/>
      <c r="L3" s="27"/>
      <c r="M3" s="2"/>
      <c r="N3" s="2"/>
    </row>
    <row r="4" spans="1:20" ht="15.75" x14ac:dyDescent="0.25">
      <c r="A4" s="4" t="s">
        <v>7</v>
      </c>
      <c r="B4" s="4"/>
      <c r="C4" s="2"/>
      <c r="D4" s="2"/>
      <c r="E4" s="5">
        <f>[1]ModelData!$B$88*1*[2]Summary!$B$13</f>
        <v>242.67276705283271</v>
      </c>
      <c r="F4" s="6" t="str">
        <f>CONCATENATE("(",ROUND([1]ModelData!$D$88*1*[2]Summary!$B$13,0),"-",ROUND([1]ModelData!$C$88*1*[2]Summary!$B$13,0),")")</f>
        <v>(238-247)</v>
      </c>
      <c r="G4" s="7"/>
      <c r="H4" s="5">
        <f>[3]ModelData!$B$88*1*[2]Summary!$C$13</f>
        <v>31.191536106213821</v>
      </c>
      <c r="I4" s="6" t="str">
        <f>CONCATENATE("(",ROUND([3]ModelData!$D$88*1*[2]Summary!$C$13,0),"-",ROUND([3]ModelData!$C$88*1*[2]Summary!$C$13,0),")")</f>
        <v>(30-32)</v>
      </c>
      <c r="J4" s="7"/>
      <c r="K4" s="5">
        <f>[4]ModelData!$B$88*1*[2]Summary!$G$13</f>
        <v>64.737377097168206</v>
      </c>
      <c r="L4" s="6" t="str">
        <f>CONCATENATE("(",ROUND([4]ModelData!$D$88*1*[2]Summary!$G$13,0),"-",ROUND([4]ModelData!$C$88*1*[2]Summary!$G$13,0),")")</f>
        <v>(62-67)</v>
      </c>
      <c r="M4" s="2"/>
      <c r="N4" s="8" t="s">
        <v>8</v>
      </c>
      <c r="O4" s="9"/>
      <c r="P4" s="10"/>
      <c r="Q4" s="10"/>
      <c r="R4" s="10"/>
      <c r="T4" s="11"/>
    </row>
    <row r="5" spans="1:20" ht="15.75" x14ac:dyDescent="0.25">
      <c r="A5" s="4" t="s">
        <v>9</v>
      </c>
      <c r="B5" s="4"/>
      <c r="C5" s="2"/>
      <c r="D5" s="2"/>
      <c r="E5" s="5">
        <f>[1]ModelData!$B$78*1*[2]Summary!$B$3</f>
        <v>5.2200229157404063</v>
      </c>
      <c r="F5" s="6" t="str">
        <f>CONCATENATE("(",ROUND([1]ModelData!$D$78*1*[2]Summary!$B$3,0),"-",ROUND([1]ModelData!$C$78*1*[2]Summary!$B$3,0),")")</f>
        <v>(5-5)</v>
      </c>
      <c r="G5" s="12"/>
      <c r="H5" s="5">
        <f>[3]ModelData!$B$78*1*[2]Summary!$B$3</f>
        <v>1.1673289271292957</v>
      </c>
      <c r="I5" s="6" t="str">
        <f>CONCATENATE("(",ROUND([3]ModelData!$D$78*1*[2]Summary!$B$3,0),"-",ROUND([3]ModelData!$C$78*1*[2]Summary!$B$3,0),")")</f>
        <v>(1-1)</v>
      </c>
      <c r="J5" s="12"/>
      <c r="K5" s="5">
        <f>[4]ModelData!$B$78*1*[2]Summary!$B$3</f>
        <v>0.90224252976862451</v>
      </c>
      <c r="L5" s="6" t="str">
        <f>CONCATENATE("(",ROUND([4]ModelData!$D$78*1*[2]Summary!$B$3,0),"-",ROUND([4]ModelData!$C$78*1*[2]Summary!$B$3,0),")")</f>
        <v>(1-1)</v>
      </c>
      <c r="M5" s="2"/>
      <c r="N5" s="8">
        <f>[5]TFD_pesticides_trends!$G$21</f>
        <v>4.2399835671795335E-3</v>
      </c>
      <c r="O5" s="9"/>
      <c r="P5" s="10"/>
      <c r="Q5" s="10"/>
      <c r="R5" s="10"/>
      <c r="T5" s="11"/>
    </row>
    <row r="6" spans="1:20" ht="15.75" x14ac:dyDescent="0.25">
      <c r="A6" s="4" t="s">
        <v>10</v>
      </c>
      <c r="B6" s="4"/>
      <c r="C6" s="2"/>
      <c r="D6" s="2"/>
      <c r="E6" s="5">
        <f>[1]ModelData!$B$80*1*[2]Summary!$B$6</f>
        <v>108.89706961056355</v>
      </c>
      <c r="F6" s="6" t="str">
        <f>CONCATENATE("(",ROUND([1]ModelData!$D$80*1*[2]Summary!$B$6,0),"-",ROUND([1]ModelData!$C$80*1*[2]Summary!$B$6,0),")")</f>
        <v>(105-113)</v>
      </c>
      <c r="G6" s="2"/>
      <c r="H6" s="5">
        <f>[3]ModelData!$B$80*1*[2]Summary!$B$6</f>
        <v>5.4236828743917531</v>
      </c>
      <c r="I6" s="6" t="str">
        <f>CONCATENATE("(",ROUND([3]ModelData!$D$80*1*[2]Summary!$B$6,0),"-",ROUND([3]ModelData!$C$80*1*[2]Summary!$B$6,0),")")</f>
        <v>(5-6)</v>
      </c>
      <c r="J6" s="13"/>
      <c r="K6" s="5">
        <f>[4]ModelData!$B$80*1*[2]Summary!$B$6</f>
        <v>40.615468394739629</v>
      </c>
      <c r="L6" s="6" t="str">
        <f>CONCATENATE("(",ROUND([4]ModelData!$D$80*1*[2]Summary!$B$6,0),"-",ROUND([4]ModelData!$C$80*1*[2]Summary!$B$6,0),")")</f>
        <v>(39-42)</v>
      </c>
      <c r="M6" s="2"/>
      <c r="N6" s="8">
        <f>[5]TFD_pesticides_trends!$G$16</f>
        <v>8.298111042256012E-4</v>
      </c>
      <c r="O6" s="9"/>
      <c r="P6" s="10"/>
      <c r="Q6" s="10"/>
      <c r="R6" s="10"/>
      <c r="T6" s="11"/>
    </row>
    <row r="7" spans="1:20" ht="15.75" x14ac:dyDescent="0.25">
      <c r="A7" s="4" t="s">
        <v>11</v>
      </c>
      <c r="B7" s="4"/>
      <c r="C7" s="2"/>
      <c r="D7" s="2"/>
      <c r="E7" s="5">
        <f>[1]ModelData!$B$79*1*[2]Summary!$B$7</f>
        <v>31.720868606797925</v>
      </c>
      <c r="F7" s="6" t="str">
        <f>CONCATENATE("(",ROUND([1]ModelData!$D$79*1*[2]Summary!$B$7,0),"-",ROUND([1]ModelData!$C$79*1*[2]Summary!$B$7,0),")")</f>
        <v>(30-33)</v>
      </c>
      <c r="G7" s="7"/>
      <c r="H7" s="5">
        <f>[3]ModelData!$B$79*1*[2]Summary!$B$7</f>
        <v>3.9410360355854217</v>
      </c>
      <c r="I7" s="6" t="str">
        <f>CONCATENATE("(",ROUND([3]ModelData!$D$79*1*[2]Summary!$B$7,0),"-",ROUND([3]ModelData!$C$79*1*[2]Summary!$B$7,0),")")</f>
        <v>(4-4)</v>
      </c>
      <c r="J7" s="13"/>
      <c r="K7" s="5">
        <f>[4]ModelData!$B$79*1*[2]Summary!$B$7</f>
        <v>7.8292432052711147</v>
      </c>
      <c r="L7" s="6" t="str">
        <f>CONCATENATE("(",ROUND([4]ModelData!$D$79*1*[2]Summary!$B$7,0),"-",ROUND([4]ModelData!$C$79*1*[2]Summary!$B$7,0),")")</f>
        <v>(7-8)</v>
      </c>
      <c r="M7" s="2"/>
      <c r="N7" s="8">
        <f>[5]TFD_pesticides_trends!$G$56</f>
        <v>1.0508615679727749E-2</v>
      </c>
      <c r="O7" s="9"/>
      <c r="P7" s="10"/>
      <c r="Q7" s="10"/>
      <c r="R7" s="10"/>
      <c r="T7" s="11"/>
    </row>
    <row r="8" spans="1:20" ht="15.75" x14ac:dyDescent="0.25">
      <c r="A8" s="4" t="s">
        <v>12</v>
      </c>
      <c r="B8" s="4"/>
      <c r="C8" s="2"/>
      <c r="D8" s="2"/>
      <c r="E8" s="5">
        <f>[1]ModelData!$B$81*1*[2]Summary!$B$8</f>
        <v>1.1305849665316043</v>
      </c>
      <c r="F8" s="6" t="str">
        <f>CONCATENATE("(",ROUND([1]ModelData!$D$81*1*[2]Summary!$B$8,0),"-",ROUND([1]ModelData!$C$81*1*[2]Summary!$B$8,0),")")</f>
        <v>(1-1)</v>
      </c>
      <c r="G8" s="7"/>
      <c r="H8" s="5">
        <f>[3]ModelData!$B$81*1*[2]Summary!$B$8</f>
        <v>0.11377218316614657</v>
      </c>
      <c r="I8" s="6" t="str">
        <f>CONCATENATE("(",ROUND([3]ModelData!$D$81*1*[2]Summary!$B$8,0),"-",ROUND([3]ModelData!$C$81*1*[2]Summary!$B$8,0),")")</f>
        <v>(0-0)</v>
      </c>
      <c r="J8" s="13"/>
      <c r="K8" s="5">
        <f>[4]ModelData!$B$81*1*[2]Summary!$B$8</f>
        <v>0.41204405082785117</v>
      </c>
      <c r="L8" s="6" t="str">
        <f>CONCATENATE("(",ROUND([4]ModelData!$D$81*1*[2]Summary!$B$8,0),"-",ROUND([4]ModelData!$C$81*1*[2]Summary!$B$8,0),")")</f>
        <v>(0-0)</v>
      </c>
      <c r="M8" s="2"/>
      <c r="N8" s="8">
        <f>[5]TFD_pesticides_trends!$G$41</f>
        <v>2.6981112274611377E-2</v>
      </c>
      <c r="O8" s="9"/>
      <c r="P8" s="10"/>
      <c r="Q8" s="10"/>
      <c r="R8" s="10"/>
      <c r="T8" s="11"/>
    </row>
    <row r="9" spans="1:20" ht="15.75" x14ac:dyDescent="0.25">
      <c r="A9" s="4" t="s">
        <v>13</v>
      </c>
      <c r="B9" s="4"/>
      <c r="C9" s="2"/>
      <c r="D9" s="2"/>
      <c r="E9" s="5">
        <f>[1]ModelData!$B$82*1*[2]Summary!$B$4</f>
        <v>4.0308683901498679</v>
      </c>
      <c r="F9" s="6" t="str">
        <f>CONCATENATE("(",ROUND([1]ModelData!$D$82*1*[2]Summary!$B$4,0),"-",ROUND([1]ModelData!$C$82*1*[2]Summary!$B$4,0),")")</f>
        <v>(4-4)</v>
      </c>
      <c r="G9" s="7"/>
      <c r="H9" s="5">
        <f>[3]ModelData!$B$82*1*[2]Summary!$B$4</f>
        <v>0.22678647964190821</v>
      </c>
      <c r="I9" s="6" t="str">
        <f>CONCATENATE("(",ROUND([3]ModelData!$D$82*1*[2]Summary!$B$4,0),"-",ROUND([3]ModelData!$C$82*1*[2]Summary!$B$4,0),")")</f>
        <v>(0-0)</v>
      </c>
      <c r="J9" s="13"/>
      <c r="K9" s="5">
        <f>[4]ModelData!$B$82*1*[2]Summary!$B$4</f>
        <v>1.7462663926901822</v>
      </c>
      <c r="L9" s="6" t="str">
        <f>CONCATENATE("(",ROUND([4]ModelData!$D$82*1*[2]Summary!$B$4,0),"-",ROUND([4]ModelData!$C$82*1*[2]Summary!$B$4,0),")")</f>
        <v>(2-2)</v>
      </c>
      <c r="M9" s="2"/>
      <c r="N9" s="8">
        <f>[5]TFD_pesticides_trends!$G$31</f>
        <v>1.6952898090302936E-2</v>
      </c>
      <c r="O9" s="9"/>
      <c r="P9" s="10"/>
      <c r="Q9" s="10"/>
      <c r="R9" s="10"/>
      <c r="T9" s="11"/>
    </row>
    <row r="10" spans="1:20" ht="15.75" x14ac:dyDescent="0.25">
      <c r="A10" s="4" t="s">
        <v>14</v>
      </c>
      <c r="B10" s="4"/>
      <c r="C10" s="2"/>
      <c r="D10" s="2"/>
      <c r="E10" s="5">
        <f>[1]ModelData!$B$84*1*[2]Summary!$B$12</f>
        <v>7.7142648380734737</v>
      </c>
      <c r="F10" s="6" t="str">
        <f>CONCATENATE("(",ROUND([1]ModelData!$D$84*1*[2]Summary!$B$12,0),"-",ROUND([1]ModelData!$C$84*1*[2]Summary!$B$12,0),")")</f>
        <v>(8-8)</v>
      </c>
      <c r="G10" s="7"/>
      <c r="H10" s="5">
        <f>[3]ModelData!$B$84*1*[2]Summary!$B$12</f>
        <v>2.0386572812128536</v>
      </c>
      <c r="I10" s="6" t="str">
        <f>CONCATENATE("(",ROUND([3]ModelData!$D$84*1*[2]Summary!$B$12,0),"-",ROUND([3]ModelData!$C$84*1*[2]Summary!$B$12,0),")")</f>
        <v>(2-2)</v>
      </c>
      <c r="J10" s="13"/>
      <c r="K10" s="5">
        <f>[4]ModelData!$B$84*1*[2]Summary!$B$12</f>
        <v>0.97624534654754103</v>
      </c>
      <c r="L10" s="6" t="str">
        <f>CONCATENATE("(",ROUND([4]ModelData!$D$84*1*[2]Summary!$B$12,0),"-",ROUND([4]ModelData!$C$84*1*[2]Summary!$B$12,0),")")</f>
        <v>(1-1)</v>
      </c>
      <c r="M10" s="2"/>
      <c r="N10" s="8">
        <f>[5]TFD_pesticides_trends!$G$46</f>
        <v>5.7570728407318919E-4</v>
      </c>
      <c r="O10" s="9"/>
      <c r="P10" s="10"/>
      <c r="Q10" s="10"/>
      <c r="R10" s="10"/>
      <c r="T10" s="11"/>
    </row>
    <row r="11" spans="1:20" ht="15.75" x14ac:dyDescent="0.25">
      <c r="A11" s="4" t="s">
        <v>15</v>
      </c>
      <c r="B11" s="4"/>
      <c r="C11" s="2"/>
      <c r="D11" s="2"/>
      <c r="E11" s="5">
        <f>[1]ModelData!$B$83*1*[2]Summary!$B$5</f>
        <v>27.975183197715172</v>
      </c>
      <c r="F11" s="6" t="str">
        <f>CONCATENATE("(",ROUND([1]ModelData!$D$83*1*[2]Summary!$B$5,0),"-",ROUND([1]ModelData!$C$83*1*[2]Summary!$B$5,0),")")</f>
        <v>(28-28)</v>
      </c>
      <c r="G11" s="7"/>
      <c r="H11" s="5">
        <f>[3]ModelData!$B$83*1*[2]Summary!$B$5</f>
        <v>5.3044760755259768</v>
      </c>
      <c r="I11" s="6" t="str">
        <f>CONCATENATE("(",ROUND([3]ModelData!$D$83*1*[2]Summary!$B$5,0),"-",ROUND([3]ModelData!$C$83*1*[2]Summary!$B$5,0),")")</f>
        <v>(5-5)</v>
      </c>
      <c r="J11" s="13"/>
      <c r="K11" s="5">
        <f>[4]ModelData!$B$83*1*[2]Summary!$B$5</f>
        <v>4.9609751448646122</v>
      </c>
      <c r="L11" s="6" t="str">
        <f>CONCATENATE("(",ROUND([4]ModelData!$D$83*1*[2]Summary!$B$5,0),"-",ROUND([4]ModelData!$C$83*1*[2]Summary!$B$5,0),")")</f>
        <v>(5-5)</v>
      </c>
      <c r="M11" s="2"/>
      <c r="N11" s="8">
        <f>[5]TFD_pesticides_trends!$G$11</f>
        <v>0.5885006351438844</v>
      </c>
      <c r="O11" s="9"/>
      <c r="P11" s="10"/>
      <c r="Q11" s="10"/>
      <c r="R11" s="10"/>
      <c r="T11" s="11"/>
    </row>
    <row r="12" spans="1:20" ht="15.75" x14ac:dyDescent="0.25">
      <c r="A12" s="4" t="s">
        <v>16</v>
      </c>
      <c r="B12" s="4"/>
      <c r="C12" s="2"/>
      <c r="D12" s="2"/>
      <c r="E12" s="5">
        <f>[1]ModelData!$B$85*1*[2]Summary!$B$9</f>
        <v>55.983904527260655</v>
      </c>
      <c r="F12" s="6" t="str">
        <f>CONCATENATE("(",ROUND([1]ModelData!$D$85*1*[2]Summary!$B$9,0),"-",ROUND([1]ModelData!$C$85*1*[2]Summary!$B$9,0),")")</f>
        <v>(55-57)</v>
      </c>
      <c r="G12" s="7"/>
      <c r="H12" s="5">
        <f>[3]ModelData!$B$85*1*[2]Summary!$B$9</f>
        <v>12.975733680161149</v>
      </c>
      <c r="I12" s="6" t="str">
        <f>CONCATENATE("(",ROUND([3]ModelData!$D$85*1*[2]Summary!$B$9,0),"-",ROUND([3]ModelData!$C$85*1*[2]Summary!$B$9,0),")")</f>
        <v>(12-13)</v>
      </c>
      <c r="J12" s="13"/>
      <c r="K12" s="5">
        <f>[4]ModelData!$B$85*1*[2]Summary!$B$9</f>
        <v>7.2948920324586464</v>
      </c>
      <c r="L12" s="6" t="str">
        <f>CONCATENATE("(",ROUND([4]ModelData!$D$85*1*[2]Summary!$B$9,0),"-",ROUND([4]ModelData!$C$85*1*[2]Summary!$B$9,0),")")</f>
        <v>(7-8)</v>
      </c>
      <c r="M12" s="2"/>
      <c r="N12" s="8">
        <f>[5]TFD_pesticides_trends!$G$26</f>
        <v>3.0193893497636539E-2</v>
      </c>
      <c r="O12" s="9"/>
      <c r="P12" s="10"/>
      <c r="Q12" s="10"/>
      <c r="R12" s="10"/>
      <c r="T12" s="11"/>
    </row>
    <row r="13" spans="1:20" ht="15.75" x14ac:dyDescent="0.25">
      <c r="A13" s="4" t="s">
        <v>17</v>
      </c>
      <c r="B13" s="4"/>
      <c r="C13" s="2"/>
      <c r="D13" s="2"/>
      <c r="E13" s="5">
        <f>[1]ModelData!$B$86*1*[2]Summary!$B$10</f>
        <v>0</v>
      </c>
      <c r="F13" s="6" t="str">
        <f>CONCATENATE("(",ROUND([1]ModelData!$D$86*1*[2]Summary!$B$10,0),"-",ROUND([1]ModelData!$C$86*1*[2]Summary!$B$10,0),")")</f>
        <v>(0-0)</v>
      </c>
      <c r="G13" s="7"/>
      <c r="H13" s="5">
        <f>[3]ModelData!$B$86*1*[2]Summary!$B$10</f>
        <v>0</v>
      </c>
      <c r="I13" s="6" t="str">
        <f>CONCATENATE("(",ROUND([3]ModelData!$D$86*1*[2]Summary!$B$10,0),"-",ROUND([3]ModelData!$C$86*1*[2]Summary!$B$10,0),")")</f>
        <v>(0-0)</v>
      </c>
      <c r="J13" s="13"/>
      <c r="K13" s="5">
        <f>[4]ModelData!$B$86*1*[2]Summary!$B$10</f>
        <v>0</v>
      </c>
      <c r="L13" s="6" t="str">
        <f>CONCATENATE("(",ROUND([4]ModelData!$D$86*1*[2]Summary!$B$10,0),"-",ROUND([4]ModelData!$C$86*1*[2]Summary!$B$10,0),")")</f>
        <v>(0-0)</v>
      </c>
      <c r="M13" s="2"/>
      <c r="N13" s="8" t="s">
        <v>24</v>
      </c>
      <c r="O13" s="9"/>
      <c r="P13" s="10"/>
      <c r="Q13" s="10"/>
      <c r="R13" s="10"/>
      <c r="T13" s="11"/>
    </row>
    <row r="14" spans="1:20" ht="15.75" x14ac:dyDescent="0.25">
      <c r="A14" s="14" t="s">
        <v>18</v>
      </c>
      <c r="B14" s="14"/>
      <c r="C14" s="1"/>
      <c r="D14" s="1"/>
      <c r="E14" s="15">
        <f>[1]ModelData!$B$87*1*[2]Summary!$B$11</f>
        <v>0</v>
      </c>
      <c r="F14" s="16" t="str">
        <f>CONCATENATE("(",ROUND([1]ModelData!$D$87*1*[2]Summary!$B$11,0),"-",ROUND([1]ModelData!$C$87*1*[2]Summary!$B$11,0),")")</f>
        <v>(0-0)</v>
      </c>
      <c r="G14" s="17"/>
      <c r="H14" s="15">
        <f>[3]ModelData!$B$87*1*[2]Summary!$B$11</f>
        <v>0</v>
      </c>
      <c r="I14" s="16" t="str">
        <f>CONCATENATE("(",ROUND([3]ModelData!$D$87*1*[2]Summary!$B$11,0),"-",ROUND([3]ModelData!$C$87*1*[2]Summary!$B$11,0),")")</f>
        <v>(0-0)</v>
      </c>
      <c r="J14" s="18"/>
      <c r="K14" s="15">
        <f>[4]ModelData!$B$87*1*[2]Summary!$B$11</f>
        <v>0</v>
      </c>
      <c r="L14" s="16" t="str">
        <f>CONCATENATE("(",ROUND([4]ModelData!$D$87*1*[2]Summary!$B$11,0),"-",ROUND([4]ModelData!$C$87*1*[2]Summary!$B$11,0),")")</f>
        <v>(0-0)</v>
      </c>
      <c r="M14" s="1"/>
      <c r="N14" s="8" t="s">
        <v>24</v>
      </c>
      <c r="O14" s="9"/>
      <c r="P14" s="10"/>
      <c r="Q14" s="10"/>
      <c r="R14" s="10"/>
      <c r="T14" s="11"/>
    </row>
    <row r="15" spans="1:20" ht="4.1500000000000004" customHeight="1" x14ac:dyDescent="0.25">
      <c r="A15" s="2"/>
      <c r="B15" s="2"/>
      <c r="C15" s="2"/>
      <c r="D15" s="2"/>
      <c r="E15" s="19"/>
      <c r="F15" s="2"/>
      <c r="G15" s="2"/>
      <c r="H15" s="19"/>
      <c r="I15" s="2"/>
      <c r="J15" s="2"/>
      <c r="K15" s="19"/>
      <c r="L15" s="2"/>
      <c r="M15" s="2"/>
      <c r="N15" s="2"/>
    </row>
    <row r="16" spans="1:20" ht="15" customHeight="1" x14ac:dyDescent="0.25">
      <c r="A16" s="20" t="s">
        <v>19</v>
      </c>
      <c r="B16" s="2"/>
      <c r="C16" s="2"/>
      <c r="D16" s="2"/>
      <c r="E16" s="19"/>
      <c r="F16" s="2"/>
      <c r="G16" s="2"/>
      <c r="H16" s="19"/>
      <c r="I16" s="2"/>
      <c r="J16" s="2"/>
      <c r="K16" s="19"/>
      <c r="L16" s="2"/>
      <c r="M16" s="2"/>
      <c r="N16" s="2"/>
    </row>
    <row r="17" spans="1:14" ht="15" customHeight="1" x14ac:dyDescent="0.25">
      <c r="A17" s="20" t="s">
        <v>20</v>
      </c>
      <c r="B17" s="2"/>
      <c r="C17" s="2"/>
      <c r="D17" s="2"/>
      <c r="E17" s="19"/>
      <c r="F17" s="2"/>
      <c r="G17" s="2"/>
      <c r="H17" s="19"/>
      <c r="I17" s="2"/>
      <c r="J17" s="2"/>
      <c r="K17" s="19"/>
      <c r="L17" s="2"/>
      <c r="M17" s="2"/>
      <c r="N17" s="2"/>
    </row>
    <row r="18" spans="1:14" x14ac:dyDescent="0.25">
      <c r="A18" s="21" t="s">
        <v>21</v>
      </c>
      <c r="B18" s="2"/>
      <c r="C18" s="2"/>
      <c r="D18" s="2"/>
      <c r="E18" s="19"/>
      <c r="F18" s="2"/>
      <c r="G18" s="2"/>
      <c r="H18" s="19"/>
      <c r="I18" s="2"/>
      <c r="J18" s="2"/>
      <c r="K18" s="19"/>
      <c r="L18" s="2"/>
      <c r="M18" s="2"/>
      <c r="N18" s="2"/>
    </row>
    <row r="19" spans="1:14" x14ac:dyDescent="0.25">
      <c r="A19" s="20" t="s">
        <v>22</v>
      </c>
      <c r="B19" s="2"/>
      <c r="C19" s="2"/>
      <c r="D19" s="2"/>
      <c r="E19" s="19"/>
      <c r="F19" s="2"/>
      <c r="G19" s="2"/>
      <c r="H19" s="19"/>
      <c r="I19" s="2"/>
      <c r="J19" s="2"/>
      <c r="K19" s="19"/>
      <c r="L19" s="2"/>
      <c r="M19" s="2"/>
      <c r="N19" s="2"/>
    </row>
    <row r="20" spans="1:14" x14ac:dyDescent="0.25">
      <c r="A20" s="20" t="s">
        <v>25</v>
      </c>
    </row>
    <row r="21" spans="1:14" ht="18" x14ac:dyDescent="0.25">
      <c r="A21" s="2" t="s">
        <v>23</v>
      </c>
    </row>
  </sheetData>
  <mergeCells count="5">
    <mergeCell ref="A1:N1"/>
    <mergeCell ref="E2:F2"/>
    <mergeCell ref="H2:I2"/>
    <mergeCell ref="K2:L2"/>
    <mergeCell ref="E3:L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Conrad</dc:creator>
  <cp:lastModifiedBy>Real, Francis Frank</cp:lastModifiedBy>
  <dcterms:created xsi:type="dcterms:W3CDTF">2020-08-19T13:40:10Z</dcterms:created>
  <dcterms:modified xsi:type="dcterms:W3CDTF">2020-10-19T01:45:35Z</dcterms:modified>
</cp:coreProperties>
</file>