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.chan/Documents/Research/Manuscript/ACTIVE/J52_PolarellaGenomics/BMCBiology/R1/"/>
    </mc:Choice>
  </mc:AlternateContent>
  <xr:revisionPtr revIDLastSave="0" documentId="13_ncr:1_{30309C12-7C47-E445-9793-964D186ACD9D}" xr6:coauthVersionLast="36" xr6:coauthVersionMax="45" xr10:uidLastSave="{00000000-0000-0000-0000-000000000000}"/>
  <bookViews>
    <workbookView xWindow="0" yWindow="460" windowWidth="28800" windowHeight="16180" tabRatio="936" xr2:uid="{00000000-000D-0000-FFFF-FFFF00000000}"/>
  </bookViews>
  <sheets>
    <sheet name="Supp_Table_1" sheetId="5" r:id="rId1"/>
    <sheet name="Supp_Table_2" sheetId="2" r:id="rId2"/>
    <sheet name="Supp_Table_3" sheetId="27" r:id="rId3"/>
    <sheet name="Supp_Table_4" sheetId="7" r:id="rId4"/>
    <sheet name="Supp_Table_5" sheetId="12" r:id="rId5"/>
    <sheet name="Supp_Table_6" sheetId="8" r:id="rId6"/>
    <sheet name="Supp_Table_7" sheetId="11" r:id="rId7"/>
    <sheet name="Supp_Table_8" sheetId="17" r:id="rId8"/>
    <sheet name="Supp_Table_9" sheetId="21" r:id="rId9"/>
    <sheet name="Supp_Table_10" sheetId="22" r:id="rId10"/>
    <sheet name="Supp_Table_11" sheetId="16" r:id="rId11"/>
    <sheet name="Supp_Table_12" sheetId="13" r:id="rId12"/>
    <sheet name="Supp_Table_13" sheetId="29" r:id="rId13"/>
    <sheet name="Supp_Table_14" sheetId="20" r:id="rId14"/>
    <sheet name="Supp_Table_15" sheetId="14" r:id="rId15"/>
    <sheet name="Supp_Table_16" sheetId="24" r:id="rId16"/>
    <sheet name="Supp_Table_17" sheetId="30" r:id="rId17"/>
    <sheet name="Supp_Table_18" sheetId="18" r:id="rId18"/>
    <sheet name="Supp_Table_19" sheetId="23" r:id="rId19"/>
    <sheet name="Supp_Table_20" sheetId="1" r:id="rId20"/>
    <sheet name="Supp_Table_21" sheetId="3" r:id="rId21"/>
    <sheet name="Supp_Table_22" sheetId="4" r:id="rId22"/>
    <sheet name="Supp_Table_23" sheetId="25" r:id="rId23"/>
    <sheet name="Supp_Table_24" sheetId="26" r:id="rId24"/>
    <sheet name="Supp_Table_25" sheetId="28" r:id="rId25"/>
    <sheet name="Supp_Table_26" sheetId="6" r:id="rId26"/>
  </sheets>
  <calcPr calcId="181029"/>
</workbook>
</file>

<file path=xl/calcChain.xml><?xml version="1.0" encoding="utf-8"?>
<calcChain xmlns="http://schemas.openxmlformats.org/spreadsheetml/2006/main">
  <c r="F9" i="27" l="1"/>
  <c r="F8" i="27"/>
  <c r="F7" i="27"/>
  <c r="F6" i="27"/>
  <c r="F5" i="27"/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D59" i="29" l="1"/>
  <c r="B59" i="29"/>
  <c r="F8" i="29" l="1"/>
  <c r="H8" i="29"/>
  <c r="N21" i="2" l="1"/>
  <c r="N22" i="2"/>
  <c r="N23" i="2"/>
  <c r="N24" i="2"/>
  <c r="N25" i="2"/>
  <c r="N26" i="2"/>
  <c r="N20" i="2"/>
  <c r="I21" i="2"/>
  <c r="I22" i="2"/>
  <c r="I23" i="2"/>
  <c r="I24" i="2"/>
  <c r="I25" i="2"/>
  <c r="I26" i="2"/>
  <c r="I20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4" i="2"/>
  <c r="M21" i="2"/>
  <c r="M22" i="2"/>
  <c r="M23" i="2"/>
  <c r="M24" i="2"/>
  <c r="M25" i="2"/>
  <c r="M26" i="2"/>
  <c r="M20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4" i="2"/>
  <c r="H21" i="2"/>
  <c r="H22" i="2"/>
  <c r="H23" i="2"/>
  <c r="H24" i="2"/>
  <c r="H25" i="2"/>
  <c r="H26" i="2"/>
  <c r="H2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4" i="2"/>
  <c r="C9" i="27" l="1"/>
  <c r="C8" i="27"/>
  <c r="C7" i="27"/>
  <c r="C6" i="27"/>
  <c r="C5" i="27"/>
  <c r="D10" i="26" l="1"/>
  <c r="D9" i="26"/>
  <c r="D8" i="26"/>
  <c r="D7" i="26"/>
  <c r="D6" i="26"/>
  <c r="D5" i="26"/>
  <c r="D4" i="26"/>
  <c r="D3" i="26"/>
  <c r="D4" i="18"/>
  <c r="D5" i="18"/>
  <c r="D6" i="18"/>
  <c r="D7" i="18"/>
  <c r="D8" i="18"/>
  <c r="D9" i="18"/>
  <c r="D10" i="18"/>
  <c r="D3" i="18"/>
  <c r="E21" i="13"/>
  <c r="E14" i="13"/>
  <c r="D21" i="13"/>
  <c r="D14" i="13"/>
  <c r="G21" i="13"/>
  <c r="G14" i="13"/>
  <c r="F21" i="13"/>
  <c r="F14" i="13"/>
  <c r="C14" i="13"/>
  <c r="C21" i="13"/>
  <c r="B14" i="13"/>
  <c r="B21" i="13"/>
  <c r="J21" i="13"/>
  <c r="J14" i="13"/>
  <c r="J13" i="13"/>
  <c r="E18" i="17"/>
  <c r="F7" i="17" s="1"/>
  <c r="C18" i="17"/>
  <c r="D15" i="17" s="1"/>
  <c r="I21" i="13"/>
  <c r="I14" i="13"/>
  <c r="I13" i="13"/>
  <c r="H13" i="13"/>
  <c r="H14" i="13"/>
  <c r="H21" i="13"/>
  <c r="K36" i="8"/>
  <c r="L35" i="8" s="1"/>
  <c r="H36" i="8"/>
  <c r="I35" i="8" s="1"/>
  <c r="E36" i="8"/>
  <c r="F34" i="8" s="1"/>
  <c r="B36" i="8"/>
  <c r="C35" i="8" s="1"/>
  <c r="L34" i="8"/>
  <c r="F32" i="8"/>
  <c r="F28" i="8"/>
  <c r="F27" i="8"/>
  <c r="F24" i="8"/>
  <c r="F23" i="8"/>
  <c r="F20" i="8"/>
  <c r="F19" i="8"/>
  <c r="F16" i="8"/>
  <c r="F15" i="8"/>
  <c r="F12" i="8"/>
  <c r="F11" i="8"/>
  <c r="F8" i="8"/>
  <c r="F7" i="8"/>
  <c r="F4" i="8"/>
  <c r="G12" i="7"/>
  <c r="F12" i="7"/>
  <c r="C12" i="7"/>
  <c r="B12" i="7"/>
  <c r="R17" i="4"/>
  <c r="Q17" i="4"/>
  <c r="O17" i="4"/>
  <c r="N17" i="4"/>
  <c r="L17" i="4"/>
  <c r="K17" i="4"/>
  <c r="I17" i="4"/>
  <c r="H17" i="4"/>
  <c r="F17" i="4"/>
  <c r="E17" i="4"/>
  <c r="R11" i="4"/>
  <c r="Q11" i="4"/>
  <c r="O11" i="4"/>
  <c r="N11" i="4"/>
  <c r="L11" i="4"/>
  <c r="K11" i="4"/>
  <c r="I11" i="4"/>
  <c r="H11" i="4"/>
  <c r="F11" i="4"/>
  <c r="E11" i="4"/>
  <c r="R8" i="4"/>
  <c r="Q8" i="4"/>
  <c r="O8" i="4"/>
  <c r="N8" i="4"/>
  <c r="L8" i="4"/>
  <c r="K8" i="4"/>
  <c r="I8" i="4"/>
  <c r="H8" i="4"/>
  <c r="F8" i="4"/>
  <c r="E8" i="4"/>
  <c r="J13" i="3"/>
  <c r="I13" i="3"/>
  <c r="H13" i="3"/>
  <c r="G13" i="3"/>
  <c r="F13" i="3"/>
  <c r="E13" i="3"/>
  <c r="J8" i="3"/>
  <c r="I8" i="3"/>
  <c r="H8" i="3"/>
  <c r="G8" i="3"/>
  <c r="F8" i="3"/>
  <c r="E8" i="3"/>
  <c r="K27" i="2"/>
  <c r="J27" i="2"/>
  <c r="F27" i="2"/>
  <c r="E27" i="2"/>
  <c r="K19" i="2"/>
  <c r="J19" i="2"/>
  <c r="F19" i="2"/>
  <c r="E19" i="2"/>
  <c r="O37" i="1"/>
  <c r="N37" i="1"/>
  <c r="M37" i="1"/>
  <c r="L37" i="1"/>
  <c r="J37" i="1"/>
  <c r="I37" i="1"/>
  <c r="S20" i="1"/>
  <c r="R20" i="1"/>
  <c r="Q20" i="1"/>
  <c r="P20" i="1"/>
  <c r="O20" i="1"/>
  <c r="N20" i="1"/>
  <c r="M20" i="1"/>
  <c r="L20" i="1"/>
  <c r="J20" i="1"/>
  <c r="I20" i="1"/>
  <c r="F35" i="8"/>
  <c r="I34" i="8"/>
  <c r="D4" i="17"/>
  <c r="D6" i="17"/>
  <c r="D9" i="17"/>
  <c r="D11" i="17"/>
  <c r="D14" i="17"/>
  <c r="D16" i="17"/>
  <c r="D13" i="17"/>
  <c r="C31" i="8" l="1"/>
  <c r="C5" i="8"/>
  <c r="F5" i="8"/>
  <c r="F9" i="8"/>
  <c r="F13" i="8"/>
  <c r="F17" i="8"/>
  <c r="F21" i="8"/>
  <c r="F25" i="8"/>
  <c r="F29" i="8"/>
  <c r="C33" i="8"/>
  <c r="D3" i="17"/>
  <c r="F6" i="8"/>
  <c r="F10" i="8"/>
  <c r="F14" i="8"/>
  <c r="F18" i="8"/>
  <c r="F22" i="8"/>
  <c r="F26" i="8"/>
  <c r="F30" i="8"/>
  <c r="C4" i="8"/>
  <c r="C6" i="8"/>
  <c r="C8" i="8"/>
  <c r="C10" i="8"/>
  <c r="C12" i="8"/>
  <c r="C14" i="8"/>
  <c r="C16" i="8"/>
  <c r="C18" i="8"/>
  <c r="C20" i="8"/>
  <c r="C22" i="8"/>
  <c r="C24" i="8"/>
  <c r="C26" i="8"/>
  <c r="C28" i="8"/>
  <c r="D10" i="17"/>
  <c r="D12" i="17"/>
  <c r="C7" i="8"/>
  <c r="C9" i="8"/>
  <c r="C11" i="8"/>
  <c r="C13" i="8"/>
  <c r="C15" i="8"/>
  <c r="C17" i="8"/>
  <c r="C19" i="8"/>
  <c r="C21" i="8"/>
  <c r="C23" i="8"/>
  <c r="C25" i="8"/>
  <c r="C27" i="8"/>
  <c r="C29" i="8"/>
  <c r="M19" i="2"/>
  <c r="N19" i="2"/>
  <c r="M27" i="2"/>
  <c r="N27" i="2"/>
  <c r="D7" i="17"/>
  <c r="H19" i="2"/>
  <c r="I19" i="2"/>
  <c r="H27" i="2"/>
  <c r="I27" i="2"/>
  <c r="F5" i="17"/>
  <c r="F15" i="17"/>
  <c r="F31" i="8"/>
  <c r="F33" i="8"/>
  <c r="F9" i="17"/>
  <c r="C30" i="8"/>
  <c r="C32" i="8"/>
  <c r="C34" i="8"/>
  <c r="F3" i="17"/>
  <c r="F6" i="17"/>
  <c r="F12" i="17"/>
  <c r="F16" i="17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F4" i="17"/>
  <c r="D8" i="17"/>
  <c r="F10" i="17"/>
  <c r="F14" i="17"/>
  <c r="D17" i="17"/>
  <c r="F13" i="17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D5" i="17"/>
  <c r="F8" i="17"/>
  <c r="F11" i="17"/>
  <c r="F17" i="17"/>
</calcChain>
</file>

<file path=xl/sharedStrings.xml><?xml version="1.0" encoding="utf-8"?>
<sst xmlns="http://schemas.openxmlformats.org/spreadsheetml/2006/main" count="8956" uniqueCount="2872">
  <si>
    <t>Sample</t>
  </si>
  <si>
    <t>Library</t>
  </si>
  <si>
    <t xml:space="preserve">Expected insert size (bp) </t>
  </si>
  <si>
    <t>Technology</t>
  </si>
  <si>
    <t>Provider</t>
  </si>
  <si>
    <t>Estimated insert size (bp)</t>
  </si>
  <si>
    <t>Raw Data (150-base reads)</t>
  </si>
  <si>
    <t>Trimmed both reads survived</t>
  </si>
  <si>
    <t>Trimmed one read survived</t>
  </si>
  <si>
    <t>Merged reads</t>
  </si>
  <si>
    <t>Mean</t>
  </si>
  <si>
    <t>Standard Deviation</t>
  </si>
  <si>
    <t>Orientation</t>
  </si>
  <si>
    <t xml:space="preserve">Number of reads </t>
  </si>
  <si>
    <t>Total bases</t>
  </si>
  <si>
    <t xml:space="preserve">Number of merged reads </t>
  </si>
  <si>
    <t>Total bases in merged reads</t>
  </si>
  <si>
    <t xml:space="preserve">Number of unmerged reads </t>
  </si>
  <si>
    <t>Total bases in unmerged reads</t>
  </si>
  <si>
    <t>CCMP1383</t>
  </si>
  <si>
    <t>CCMP1383_PE1-read1</t>
  </si>
  <si>
    <t>HiSeq2500</t>
  </si>
  <si>
    <t>AGRF</t>
  </si>
  <si>
    <t>FR</t>
  </si>
  <si>
    <t>CCMP1383_PE1-read2</t>
  </si>
  <si>
    <t>CCMP1383_PE2-read1</t>
  </si>
  <si>
    <t>CCMP1383_PE2-read2</t>
  </si>
  <si>
    <t>CCMP1383_PE3-read1</t>
  </si>
  <si>
    <t>CCMP1383_PE3-read2</t>
  </si>
  <si>
    <t>CCMP1383_PE4-read1</t>
  </si>
  <si>
    <t>CCMP1383_PE4-read2</t>
  </si>
  <si>
    <t>CCMP1383_PE5-read1</t>
  </si>
  <si>
    <t>HiSeq4000</t>
  </si>
  <si>
    <t>CCMP1383_PE5-read2</t>
  </si>
  <si>
    <t>CCMP1383_MP1-read1</t>
  </si>
  <si>
    <t>2000-4000</t>
  </si>
  <si>
    <t>RF</t>
  </si>
  <si>
    <t>CCMP1383_MP1-read2</t>
  </si>
  <si>
    <t>CCMP1383_MP2-read1</t>
  </si>
  <si>
    <t>5000-7000</t>
  </si>
  <si>
    <t>CCMP1383_MP2-read2</t>
  </si>
  <si>
    <t>CCMP1383_MP3-read1</t>
  </si>
  <si>
    <t>8000-11000</t>
  </si>
  <si>
    <t>CCMP1383_MP3-read2</t>
  </si>
  <si>
    <t>TOTAL</t>
  </si>
  <si>
    <t>CCMP2088_PE1-read1</t>
  </si>
  <si>
    <t>TRI</t>
  </si>
  <si>
    <t>CCMP2088_PE1-read2</t>
  </si>
  <si>
    <t>CCMP2088_PE2-read1</t>
  </si>
  <si>
    <t>CCMP2088_PE2-read2</t>
  </si>
  <si>
    <t>CCMP2088_PE3-read1</t>
  </si>
  <si>
    <t>CCMP2088_PE3-read2</t>
  </si>
  <si>
    <t>CCMP2088_PE4-read1</t>
  </si>
  <si>
    <t>CCMP2088_PE4-read2</t>
  </si>
  <si>
    <t>CCMP2088_PE5-read1</t>
  </si>
  <si>
    <t>CCMP2088_PE5-read2</t>
  </si>
  <si>
    <t>CCMP2088_MP1-read1</t>
  </si>
  <si>
    <t>CCMP2088_MP1-read2</t>
  </si>
  <si>
    <t>CCMP2088_MP2-read1</t>
  </si>
  <si>
    <t>CCMP2088_MP2-read2</t>
  </si>
  <si>
    <t>CCMP2088_MP3-read1</t>
  </si>
  <si>
    <t>CCMP2088_MP3-read2</t>
  </si>
  <si>
    <t>Raw subreads</t>
  </si>
  <si>
    <t>&gt;5Kbp subreads</t>
  </si>
  <si>
    <t>Number</t>
  </si>
  <si>
    <t>N50 length (Kbp)</t>
  </si>
  <si>
    <t>CCMP1383_LR1</t>
  </si>
  <si>
    <t>PacBio Sequal</t>
  </si>
  <si>
    <t>QUT</t>
  </si>
  <si>
    <t>CCMP1383_LR2</t>
  </si>
  <si>
    <t>CCMP1383_LR3</t>
  </si>
  <si>
    <t>CCMP1383_LR4</t>
  </si>
  <si>
    <t>CCMP1383_LR5</t>
  </si>
  <si>
    <t>CCMP1383_LR6</t>
  </si>
  <si>
    <t>CCMP1383_LR7</t>
  </si>
  <si>
    <t>CCMP1383_LR8</t>
  </si>
  <si>
    <t>CCMP1383_LR9</t>
  </si>
  <si>
    <t>CCMP1383_LR10</t>
  </si>
  <si>
    <t>CCMP1383_LR11</t>
  </si>
  <si>
    <t>CCMP1383_LR12</t>
  </si>
  <si>
    <t>CCMP1383_LR13</t>
  </si>
  <si>
    <t>CCMP1383_LR14</t>
  </si>
  <si>
    <t>CCMP1383_LR15</t>
  </si>
  <si>
    <t>CCMP2088</t>
  </si>
  <si>
    <t>CCMP2088_LR1</t>
  </si>
  <si>
    <t>CCMP2088_LR2</t>
  </si>
  <si>
    <t>CCMP2088_LR3</t>
  </si>
  <si>
    <t>CCMP2088_LR4</t>
  </si>
  <si>
    <t>CCMP2088_LR5</t>
  </si>
  <si>
    <t>CCMP2088_LR6</t>
  </si>
  <si>
    <t>CCMP2088_LR7</t>
  </si>
  <si>
    <t>CCS subreads</t>
  </si>
  <si>
    <t>Filtered CCS subreads</t>
  </si>
  <si>
    <t>LIMA</t>
  </si>
  <si>
    <t>Refined</t>
  </si>
  <si>
    <t>Number  Subreads</t>
  </si>
  <si>
    <t>N50 length</t>
  </si>
  <si>
    <t>IMB</t>
  </si>
  <si>
    <t>CCMP1383_DinoSL_1</t>
  </si>
  <si>
    <t>CCMP1383_DinoSL_2</t>
  </si>
  <si>
    <t>CLC</t>
  </si>
  <si>
    <t>CLC+Redundans</t>
  </si>
  <si>
    <t>Scaffolds &gt;1Kbp</t>
  </si>
  <si>
    <t>Scaffolds &lt;1Kbp, mircobial + organelle sequences removed</t>
  </si>
  <si>
    <t>%G+C</t>
  </si>
  <si>
    <t>Total number of scaffolds</t>
  </si>
  <si>
    <t>Total assembled bases (bp)</t>
  </si>
  <si>
    <t>N50 length of scaffolds (bp)</t>
  </si>
  <si>
    <t>Maximum scaffold length (bp)</t>
  </si>
  <si>
    <t>Total number of contigs</t>
  </si>
  <si>
    <t>N50 length of contigs (bp)</t>
  </si>
  <si>
    <t>Maximum contig length (bp)</t>
  </si>
  <si>
    <t>Number of scaffolds &gt; 50 Kb</t>
  </si>
  <si>
    <t>% genome in scaffolds &gt; 50 Kb</t>
  </si>
  <si>
    <t>% gap</t>
  </si>
  <si>
    <t>Species</t>
  </si>
  <si>
    <t>Clade</t>
  </si>
  <si>
    <t>Strains</t>
  </si>
  <si>
    <t>Data Type</t>
  </si>
  <si>
    <t>Proteins</t>
  </si>
  <si>
    <t>Source</t>
  </si>
  <si>
    <t>Symbiodinium microadriaticum</t>
  </si>
  <si>
    <t>A</t>
  </si>
  <si>
    <t>CCMP2467</t>
  </si>
  <si>
    <t>Genome</t>
  </si>
  <si>
    <t>Downloaded</t>
  </si>
  <si>
    <t>Aranda et al. 2016</t>
  </si>
  <si>
    <t>Symbiodinium sp.</t>
  </si>
  <si>
    <t>CassKB8</t>
  </si>
  <si>
    <t>Transcriptome</t>
  </si>
  <si>
    <t>Predicted</t>
  </si>
  <si>
    <t>Bayer et al. 2012</t>
  </si>
  <si>
    <t>CCMP2430 (MMETSP1115-17)</t>
  </si>
  <si>
    <t>MMETSP</t>
  </si>
  <si>
    <t>A3</t>
  </si>
  <si>
    <t>Genome Downloaded</t>
  </si>
  <si>
    <t>Shoguchi et al. 2018</t>
  </si>
  <si>
    <t>B</t>
  </si>
  <si>
    <t>SSB01</t>
  </si>
  <si>
    <t>Xiang et al. 2015</t>
  </si>
  <si>
    <t xml:space="preserve">mac04-487 </t>
  </si>
  <si>
    <t>Parkinson et al. 2016</t>
  </si>
  <si>
    <t>rt146</t>
  </si>
  <si>
    <t xml:space="preserve">HIAp, Mf10.14b.02, PurPFlex, rt141 </t>
  </si>
  <si>
    <t>B1</t>
  </si>
  <si>
    <t xml:space="preserve">mac703, Mf1.05b, rt002, rt351 </t>
  </si>
  <si>
    <t>Mf1.05b</t>
  </si>
  <si>
    <t>Shoguchi et al. 2013</t>
  </si>
  <si>
    <t>C</t>
  </si>
  <si>
    <t>Ladner et al. 2012</t>
  </si>
  <si>
    <t>Gonzalez-Pech et al. 2016</t>
  </si>
  <si>
    <t>Davies et al. 2016</t>
  </si>
  <si>
    <t>NA</t>
  </si>
  <si>
    <t>C1</t>
  </si>
  <si>
    <t>Liu et al. 2018</t>
  </si>
  <si>
    <t>MI-SCF055</t>
  </si>
  <si>
    <t>Levin et al. 2016</t>
  </si>
  <si>
    <t>WSY</t>
  </si>
  <si>
    <t>(MMETSP1367, MMETSP1369)</t>
  </si>
  <si>
    <t>C15</t>
  </si>
  <si>
    <t>(MMETSP1370-1)</t>
  </si>
  <si>
    <t>D</t>
  </si>
  <si>
    <t>D1a</t>
  </si>
  <si>
    <t>(MMETSP1377)</t>
  </si>
  <si>
    <t>E2</t>
  </si>
  <si>
    <t>CCMP421 (cMMETSP1122-5)</t>
  </si>
  <si>
    <t>F</t>
  </si>
  <si>
    <t xml:space="preserve">CCMP2468 </t>
  </si>
  <si>
    <t>Lin et al. 2015</t>
  </si>
  <si>
    <t>CCMP2468 (MMETSP0132_2C)</t>
  </si>
  <si>
    <t>CCMP2468</t>
  </si>
  <si>
    <t>Polarella glacialis</t>
  </si>
  <si>
    <t>Diploid</t>
  </si>
  <si>
    <t>Peak 1</t>
  </si>
  <si>
    <t>Peak 2</t>
  </si>
  <si>
    <t>Average:</t>
  </si>
  <si>
    <t>Paired-end Reads</t>
  </si>
  <si>
    <t>TAG</t>
  </si>
  <si>
    <t>CGG</t>
  </si>
  <si>
    <t>TAC</t>
  </si>
  <si>
    <t>GGG</t>
  </si>
  <si>
    <t>CGT</t>
  </si>
  <si>
    <t>GCG</t>
  </si>
  <si>
    <t>TCC</t>
  </si>
  <si>
    <t>TAT</t>
  </si>
  <si>
    <t>TTA</t>
  </si>
  <si>
    <t>TCG</t>
  </si>
  <si>
    <t>GAT</t>
  </si>
  <si>
    <t>AGT</t>
  </si>
  <si>
    <t>CCT</t>
  </si>
  <si>
    <t>GAG</t>
  </si>
  <si>
    <t>GTC</t>
  </si>
  <si>
    <t>GGC</t>
  </si>
  <si>
    <t>GGT</t>
  </si>
  <si>
    <t>CAT</t>
  </si>
  <si>
    <t>TCT</t>
  </si>
  <si>
    <t>ATT</t>
  </si>
  <si>
    <t>TGA</t>
  </si>
  <si>
    <t>GTG</t>
  </si>
  <si>
    <t>TTC</t>
  </si>
  <si>
    <t>TGG</t>
  </si>
  <si>
    <t>CTT</t>
  </si>
  <si>
    <t>GCT</t>
  </si>
  <si>
    <t>CTG</t>
  </si>
  <si>
    <t>TGC</t>
  </si>
  <si>
    <t>TTT</t>
  </si>
  <si>
    <t>GTT</t>
  </si>
  <si>
    <t>TGT</t>
  </si>
  <si>
    <t>TTG</t>
  </si>
  <si>
    <t>Predicted Genes</t>
  </si>
  <si>
    <t>BUSCO (Eukaryote, n=303)</t>
  </si>
  <si>
    <t>BUSCO (Alveolate-Stramenopile, n=234)</t>
  </si>
  <si>
    <t>BUSCO (Protist, n=215)</t>
  </si>
  <si>
    <t>CEGMA (n=458)</t>
  </si>
  <si>
    <t>Single</t>
  </si>
  <si>
    <t>Duplicated</t>
  </si>
  <si>
    <t>Fragmented</t>
  </si>
  <si>
    <t>Missing</t>
  </si>
  <si>
    <t>TBLASTN Matches</t>
  </si>
  <si>
    <t>BLASTP Matches</t>
  </si>
  <si>
    <t>S. microadriaticum</t>
  </si>
  <si>
    <t>S. tridacnidorum</t>
  </si>
  <si>
    <t>Cladocopium spp.</t>
  </si>
  <si>
    <t>P. glacialis</t>
  </si>
  <si>
    <t>Reference</t>
  </si>
  <si>
    <t>This Study</t>
  </si>
  <si>
    <t>Assembly</t>
  </si>
  <si>
    <t>G+C content (%)</t>
  </si>
  <si>
    <t>Genes</t>
  </si>
  <si>
    <t>Number of genes</t>
  </si>
  <si>
    <t>Mean length of genes (CDS+introns) (bp)</t>
  </si>
  <si>
    <t>Mean length of transcripts (CDS) (bp)</t>
  </si>
  <si>
    <t>Gene models supported by transcriptome (%)</t>
  </si>
  <si>
    <t>Gene Content (total gene length/total assembled bases x 100) (%)</t>
  </si>
  <si>
    <t>G+C content of CDS (%)</t>
  </si>
  <si>
    <t>Exons</t>
  </si>
  <si>
    <t>Average length (bp)</t>
  </si>
  <si>
    <t>Total length (Mb)</t>
  </si>
  <si>
    <t>Introns</t>
  </si>
  <si>
    <t>Number of genes with introns (%)</t>
  </si>
  <si>
    <t>Intergenic regions</t>
  </si>
  <si>
    <t>Percentage of 5'-donor splice sites</t>
  </si>
  <si>
    <t>GA (non-canonical)</t>
  </si>
  <si>
    <t>GC (canonical)</t>
  </si>
  <si>
    <t>GT (non-canonical)</t>
  </si>
  <si>
    <t>G following AG acceptor sites</t>
  </si>
  <si>
    <t>C92</t>
  </si>
  <si>
    <t>Notes</t>
  </si>
  <si>
    <t>Note 1</t>
  </si>
  <si>
    <t>PacBio Sequel</t>
  </si>
  <si>
    <r>
      <t xml:space="preserve">Aranda </t>
    </r>
    <r>
      <rPr>
        <sz val="12"/>
        <color theme="1"/>
        <rFont val="Calibri"/>
        <family val="2"/>
        <scheme val="minor"/>
      </rPr>
      <t>et al. 2016</t>
    </r>
  </si>
  <si>
    <r>
      <t xml:space="preserve">Shoguchi </t>
    </r>
    <r>
      <rPr>
        <sz val="12"/>
        <color theme="1"/>
        <rFont val="Calibri"/>
        <family val="2"/>
        <scheme val="minor"/>
      </rPr>
      <t>et al. 2013</t>
    </r>
  </si>
  <si>
    <r>
      <t xml:space="preserve">Lin </t>
    </r>
    <r>
      <rPr>
        <sz val="12"/>
        <color theme="1"/>
        <rFont val="Calibri"/>
        <family val="2"/>
        <scheme val="minor"/>
      </rPr>
      <t>et al. 2015</t>
    </r>
  </si>
  <si>
    <t>Note 2</t>
  </si>
  <si>
    <t>Note 3</t>
  </si>
  <si>
    <t>Over</t>
  </si>
  <si>
    <t>Under</t>
  </si>
  <si>
    <t>Id</t>
  </si>
  <si>
    <t>Pval</t>
  </si>
  <si>
    <t>AdjPval</t>
  </si>
  <si>
    <t>Direction</t>
  </si>
  <si>
    <t>PF13041.5___PPR_2</t>
  </si>
  <si>
    <t>OVER</t>
  </si>
  <si>
    <t>PF01036.17___Bac_rhodopsin</t>
  </si>
  <si>
    <t>PF11999.7___DUF3494</t>
  </si>
  <si>
    <t>PF02429.14___PCP</t>
  </si>
  <si>
    <t>PF13812.5___PPR_3</t>
  </si>
  <si>
    <t>PF00313.21___CSD</t>
  </si>
  <si>
    <t>PF00137.20___ATP-synt_C</t>
  </si>
  <si>
    <t>PF00400.31___WD40</t>
  </si>
  <si>
    <t>PF01535.19___PPR</t>
  </si>
  <si>
    <t>PF03457.13___HA</t>
  </si>
  <si>
    <t>PF00504.20___Chloroa_b-bind</t>
  </si>
  <si>
    <t>PF00642.23___zf-CCCH</t>
  </si>
  <si>
    <t>PF01384.19___PHO4</t>
  </si>
  <si>
    <t>PF00016.19___RuBisCO_large</t>
  </si>
  <si>
    <t>PF03953.16___Tubulin_C</t>
  </si>
  <si>
    <t>PF00216.20___Bac_DNA_binding</t>
  </si>
  <si>
    <t>PF02469.21___Fasciclin</t>
  </si>
  <si>
    <t>PF00091.24___Tubulin</t>
  </si>
  <si>
    <t>PF02797.14___Chal_sti_synt_C</t>
  </si>
  <si>
    <t>PF00641.17___zf-RanBP</t>
  </si>
  <si>
    <t>PF02028.16___BCCT</t>
  </si>
  <si>
    <t>PF00474.16___SSF</t>
  </si>
  <si>
    <t>PF00428.18___Ribosomal_60s</t>
  </si>
  <si>
    <t>PF00467.28___KOW</t>
  </si>
  <si>
    <t>PF13937.5___DUF4212</t>
  </si>
  <si>
    <t>PF02800.19___Gp_dh_C</t>
  </si>
  <si>
    <t>PF00195.18___Chal_sti_synt_N</t>
  </si>
  <si>
    <t>PF01596.16___Methyltransf_3</t>
  </si>
  <si>
    <t>PF02788.15___RuBisCO_large_N</t>
  </si>
  <si>
    <t>PF00044.23___Gp_dh_N</t>
  </si>
  <si>
    <t>PF00849.21___PseudoU_synth_2</t>
  </si>
  <si>
    <t>PF03707.15___MHYT</t>
  </si>
  <si>
    <t>PF00670.20___AdoHcyase_NAD</t>
  </si>
  <si>
    <t>PF05221.16___AdoHcyase</t>
  </si>
  <si>
    <t>PF00012.19___HSP70</t>
  </si>
  <si>
    <t>PF07647.16___SAM_2</t>
  </si>
  <si>
    <t>PF01287.19___eIF-5a</t>
  </si>
  <si>
    <t>PF00153.26___Mito_carr</t>
  </si>
  <si>
    <t>PF01344.24___Kelch_1</t>
  </si>
  <si>
    <t>PF03144.24___GTP_EFTU_D2</t>
  </si>
  <si>
    <t>PF03553.13___Na_H_antiporter</t>
  </si>
  <si>
    <t>PF01753.17___zf-MYND</t>
  </si>
  <si>
    <t>PF17123.4___zf-RING_11</t>
  </si>
  <si>
    <t>PF03179.14___V-ATPase_G</t>
  </si>
  <si>
    <t>PF00006.24___ATP-synt_ab</t>
  </si>
  <si>
    <t>PF00268.20___Ribonuc_red_sm</t>
  </si>
  <si>
    <t>PF01248.25___Ribosomal_L7Ae</t>
  </si>
  <si>
    <t>PF01599.18___Ribosomal_S27</t>
  </si>
  <si>
    <t>PF08071.11___RS4NT</t>
  </si>
  <si>
    <t>PF00252.17___Ribosomal_L16</t>
  </si>
  <si>
    <t>PF07460.10___NUMOD3</t>
  </si>
  <si>
    <t>PF02773.15___S-AdoMet_synt_C</t>
  </si>
  <si>
    <t>PF00297.21___Ribosomal_L3</t>
  </si>
  <si>
    <t>PF00900.19___Ribosomal_S4e</t>
  </si>
  <si>
    <t>PF02874.22___ATP-synt_ab_N</t>
  </si>
  <si>
    <t>PF03297.14___Ribosomal_S25</t>
  </si>
  <si>
    <t>PF13383.5___Methyltransf_22</t>
  </si>
  <si>
    <t>PF00203.20___Ribosomal_S19</t>
  </si>
  <si>
    <t>PF02772.15___S-AdoMet_synt_M</t>
  </si>
  <si>
    <t>PF16121.4___40S_S4_C</t>
  </si>
  <si>
    <t>PF00438.19___S-AdoMet_synt_N</t>
  </si>
  <si>
    <t>PF11913.7___DUF3431</t>
  </si>
  <si>
    <t>PF17177.3___PPR_long</t>
  </si>
  <si>
    <t>PF13451.5___zf-trcl</t>
  </si>
  <si>
    <t>PF03143.16___GTP_EFTU_D3</t>
  </si>
  <si>
    <t>PF00163.18___Ribosomal_S4</t>
  </si>
  <si>
    <t>PF00194.20___Carb_anhydrase</t>
  </si>
  <si>
    <t>PF00069.24___Pkinase</t>
  </si>
  <si>
    <t>PF01991.17___vATP-synt_E</t>
  </si>
  <si>
    <t>PF00076.21___RRM_1</t>
  </si>
  <si>
    <t>PF08207.11___EFP_N</t>
  </si>
  <si>
    <t>PF13646.5___HEAT_2</t>
  </si>
  <si>
    <t>PF16205.4___Ribosomal_S17_N</t>
  </si>
  <si>
    <t>PF03083.15___MtN3_slv</t>
  </si>
  <si>
    <t>PF01655.17___Ribosomal_L32e</t>
  </si>
  <si>
    <t>PF03223.14___V-ATPase_C</t>
  </si>
  <si>
    <t>PF10294.8___Methyltransf_16</t>
  </si>
  <si>
    <t>PF00484.18___Pro_CA</t>
  </si>
  <si>
    <t>PF01251.17___Ribosomal_S7e</t>
  </si>
  <si>
    <t>PF00240.22___ubiquitin</t>
  </si>
  <si>
    <t>PF13156.5___Mrr_cat_2</t>
  </si>
  <si>
    <t>PF00281.18___Ribosomal_L5</t>
  </si>
  <si>
    <t>PF04657.12___DMT_YdcZ</t>
  </si>
  <si>
    <t>PF00244.19___14-3-3</t>
  </si>
  <si>
    <t>PF00318.19___Ribosomal_S2</t>
  </si>
  <si>
    <t>PF00416.21___Ribosomal_S13</t>
  </si>
  <si>
    <t>PF00333.19___Ribosomal_S5</t>
  </si>
  <si>
    <t>PF03719.14___Ribosomal_S5_C</t>
  </si>
  <si>
    <t>PF00013.28___KH_1</t>
  </si>
  <si>
    <t>PF02535.21___Zip</t>
  </si>
  <si>
    <t>PF00366.19___Ribosomal_S17</t>
  </si>
  <si>
    <t>PF04564.14___U-box</t>
  </si>
  <si>
    <t>PF04117.11___Mpv17_PMP22</t>
  </si>
  <si>
    <t>PF17144.3___Ribosomal_L5e</t>
  </si>
  <si>
    <t>PF00673.20___Ribosomal_L5_C</t>
  </si>
  <si>
    <t>PF01015.17___Ribosomal_S3Ae</t>
  </si>
  <si>
    <t>PF17135.3___Ribosomal_L18</t>
  </si>
  <si>
    <t>PF01294.17___Ribosomal_L13e</t>
  </si>
  <si>
    <t>PF13634.5___Nucleoporin_FG</t>
  </si>
  <si>
    <t>PF14204.5___Ribosomal_L18_c</t>
  </si>
  <si>
    <t>PF01282.18___Ribosomal_S24e</t>
  </si>
  <si>
    <t>PF13733.5___Glyco_transf_7N</t>
  </si>
  <si>
    <t>PF07692.10___Fea1</t>
  </si>
  <si>
    <t>PF16886.4___ATP-synt_ab_Xtn</t>
  </si>
  <si>
    <t>PF01283.18___Ribosomal_S26e</t>
  </si>
  <si>
    <t>PF00271.30___Helicase_C</t>
  </si>
  <si>
    <t>PF13676.5___TIR_2</t>
  </si>
  <si>
    <t>PF08079.11___Ribosomal_L30_N</t>
  </si>
  <si>
    <t>PF01157.17___Ribosomal_L21e</t>
  </si>
  <si>
    <t>PF00827.16___Ribosomal_L15e</t>
  </si>
  <si>
    <t>PF00209.17___SNF</t>
  </si>
  <si>
    <t>PF08646.9___Rep_fac-A_C</t>
  </si>
  <si>
    <t>PF01280.19___Ribosomal_L19e</t>
  </si>
  <si>
    <t>PF01159.18___Ribosomal_L6e</t>
  </si>
  <si>
    <t>PF00935.18___Ribosomal_L44</t>
  </si>
  <si>
    <t>PF14497.5___GST_C_3</t>
  </si>
  <si>
    <t>PF14671.5___DSPn</t>
  </si>
  <si>
    <t>PF00001.20___7tm_1</t>
  </si>
  <si>
    <t>PF03939.12___Ribosomal_L23eN</t>
  </si>
  <si>
    <t>PF00111.26___Fer2</t>
  </si>
  <si>
    <t>PF16900.4___REPA_OB_2</t>
  </si>
  <si>
    <t>PF13675.5___PilJ</t>
  </si>
  <si>
    <t>PF11698.7___V-ATPase_H_C</t>
  </si>
  <si>
    <t>PF13639.5___zf-RING_2</t>
  </si>
  <si>
    <t>PF08883.10___DOPA_dioxygen</t>
  </si>
  <si>
    <t>PF00466.19___Ribosomal_L10</t>
  </si>
  <si>
    <t>PF01849.17___NAC</t>
  </si>
  <si>
    <t>PF03988.11___DUF347</t>
  </si>
  <si>
    <t>PF01929.16___Ribosomal_L14e</t>
  </si>
  <si>
    <t>PF08881.9___CVNH</t>
  </si>
  <si>
    <t>PF00276.19___Ribosomal_L23</t>
  </si>
  <si>
    <t>PF08069.11___Ribosomal_S13_N</t>
  </si>
  <si>
    <t>PF00394.21___Cu-oxidase</t>
  </si>
  <si>
    <t>PF03501.14___S10_plectin</t>
  </si>
  <si>
    <t>PF01549.23___ShK</t>
  </si>
  <si>
    <t>PF01777.17___Ribosomal_L27e</t>
  </si>
  <si>
    <t>PF00327.19___Ribosomal_L30</t>
  </si>
  <si>
    <t>PF00200.22___Disintegrin</t>
  </si>
  <si>
    <t>PF01020.16___Ribosomal_L40e</t>
  </si>
  <si>
    <t>PF00347.22___Ribosomal_L6</t>
  </si>
  <si>
    <t>PF00160.20___Pro_isomerase</t>
  </si>
  <si>
    <t>PF04057.11___Rep-A_N</t>
  </si>
  <si>
    <t>PF09258.9___Glyco_transf_64</t>
  </si>
  <si>
    <t>PF07478.12___Dala_Dala_lig_C</t>
  </si>
  <si>
    <t>PF00989.24___PAS</t>
  </si>
  <si>
    <t>PF01717.17___Meth_synt_2</t>
  </si>
  <si>
    <t>PF00190.21___Cupin_1</t>
  </si>
  <si>
    <t>PF00828.18___Ribosomal_L27A</t>
  </si>
  <si>
    <t>PF01092.18___Ribosomal_S6e</t>
  </si>
  <si>
    <t>PF00856.27___SET</t>
  </si>
  <si>
    <t>PF00009.26___GTP_EFTU</t>
  </si>
  <si>
    <t>PF00177.20___Ribosomal_S7</t>
  </si>
  <si>
    <t>PF04059.11___RRM_2</t>
  </si>
  <si>
    <t>PF00575.22___S1</t>
  </si>
  <si>
    <t>PF03145.15___Sina</t>
  </si>
  <si>
    <t>PF01158.17___Ribosomal_L36e</t>
  </si>
  <si>
    <t>PF00687.20___Ribosomal_L1</t>
  </si>
  <si>
    <t>PF00237.18___Ribosomal_L22</t>
  </si>
  <si>
    <t>PF01990.16___ATP-synt_F</t>
  </si>
  <si>
    <t>PF02533.14___PsbK</t>
  </si>
  <si>
    <t>PF03224.13___V-ATPase_H_N</t>
  </si>
  <si>
    <t>PF00463.20___ICL</t>
  </si>
  <si>
    <t>PF01479.24___S4</t>
  </si>
  <si>
    <t>PF00831.22___Ribosomal_L29</t>
  </si>
  <si>
    <t>PF01090.18___Ribosomal_S19e</t>
  </si>
  <si>
    <t>PF00410.18___Ribosomal_S8</t>
  </si>
  <si>
    <t>PF03828.18___PAP_assoc</t>
  </si>
  <si>
    <t>PF00226.30___DnaJ</t>
  </si>
  <si>
    <t>PF14374.5___Ribos_L4_asso_C</t>
  </si>
  <si>
    <t>PF01239.21___PPTA</t>
  </si>
  <si>
    <t>PF02709.13___Glyco_transf_7C</t>
  </si>
  <si>
    <t>PF01201.21___Ribosomal_S8e</t>
  </si>
  <si>
    <t>PF00022.18___Actin</t>
  </si>
  <si>
    <t>PF00227.25___Proteasome</t>
  </si>
  <si>
    <t>PF01247.17___Ribosomal_L35Ae</t>
  </si>
  <si>
    <t>PF11744.7___ALMT</t>
  </si>
  <si>
    <t>PF01423.21___LSM</t>
  </si>
  <si>
    <t>PF00573.21___Ribosomal_L4</t>
  </si>
  <si>
    <t>PF00380.18___Ribosomal_S9</t>
  </si>
  <si>
    <t>PF07714.16___Pkinase_Tyr</t>
  </si>
  <si>
    <t>PF04116.12___FA_hydroxylase</t>
  </si>
  <si>
    <t>PF13640.5___2OG-FeII_Oxy_3</t>
  </si>
  <si>
    <t>PF00181.22___Ribosomal_L2</t>
  </si>
  <si>
    <t>PF03947.17___Ribosomal_L2_C</t>
  </si>
  <si>
    <t>PF02507.14___PSI_PsaF</t>
  </si>
  <si>
    <t>PF06865.10___DUF1255</t>
  </si>
  <si>
    <t>PF00142.17___Fer4_NifH</t>
  </si>
  <si>
    <t>PF01756.18___ACOX</t>
  </si>
  <si>
    <t>PF13499.5___EF-hand_7</t>
  </si>
  <si>
    <t>PF00485.17___PRK</t>
  </si>
  <si>
    <t>PF06742.10___DUF1214</t>
  </si>
  <si>
    <t>PF03239.13___FTR1</t>
  </si>
  <si>
    <t>PF08030.11___NAD_binding_6</t>
  </si>
  <si>
    <t>PF13920.5___zf-C3HC4_3</t>
  </si>
  <si>
    <t>PF04991.12___LicD</t>
  </si>
  <si>
    <t>PF00312.21___Ribosomal_S15</t>
  </si>
  <si>
    <t>PF14492.5___EFG_II</t>
  </si>
  <si>
    <t>PF01701.17___PSI_PsaJ</t>
  </si>
  <si>
    <t>PF05199.12___GMC_oxred_C</t>
  </si>
  <si>
    <t>PF01498.17___HTH_Tnp_Tc3_2</t>
  </si>
  <si>
    <t>PF00253.20___Ribosomal_S14</t>
  </si>
  <si>
    <t>PF01246.19___Ribosomal_L24e</t>
  </si>
  <si>
    <t>PF13205.5___Big_5</t>
  </si>
  <si>
    <t>PF01813.16___ATP-synt_D</t>
  </si>
  <si>
    <t>PF05694.10___SBP56</t>
  </si>
  <si>
    <t>PF01436.20___NHL</t>
  </si>
  <si>
    <t>PF16906.4___Ribosomal_L26</t>
  </si>
  <si>
    <t>PF03055.14___RPE65</t>
  </si>
  <si>
    <t>PF14215.5___bHLH-MYC_N</t>
  </si>
  <si>
    <t>PF05241.11___EBP</t>
  </si>
  <si>
    <t>PF01496.18___V_ATPase_I</t>
  </si>
  <si>
    <t>PF14623.5___Vint</t>
  </si>
  <si>
    <t>PF00164.24___Ribosom_S12_S23</t>
  </si>
  <si>
    <t>PF13833.5___EF-hand_8</t>
  </si>
  <si>
    <t>PF01129.17___ART</t>
  </si>
  <si>
    <t>PF06863.11___DUF1254</t>
  </si>
  <si>
    <t>PF00664.22___ABC_membrane</t>
  </si>
  <si>
    <t>PF01936.17___NYN</t>
  </si>
  <si>
    <t>PF07173.11___GRDP-like</t>
  </si>
  <si>
    <t>PF02574.15___S-methyl_trans</t>
  </si>
  <si>
    <t>PF08888.10___HopJ</t>
  </si>
  <si>
    <t>PF04445.12___SAM_MT</t>
  </si>
  <si>
    <t>PF00232.17___Glyco_hydro_1</t>
  </si>
  <si>
    <t>PF00188.25___CAP</t>
  </si>
  <si>
    <t>PF00191.19___Annexin</t>
  </si>
  <si>
    <t>PF00224.20___PK</t>
  </si>
  <si>
    <t>PF00183.17___HSP90</t>
  </si>
  <si>
    <t>PF06705.10___SF-assemblin</t>
  </si>
  <si>
    <t>PF16166.4___TIC20</t>
  </si>
  <si>
    <t>PF05995.11___CDO_I</t>
  </si>
  <si>
    <t>PF02872.17___5_nucleotid_C</t>
  </si>
  <si>
    <t>PF00432.20___Prenyltrans</t>
  </si>
  <si>
    <t>PF13722.5___CstA_5TM</t>
  </si>
  <si>
    <t>PF02554.13___CstA</t>
  </si>
  <si>
    <t>PF00148.18___Oxidored_nitro</t>
  </si>
  <si>
    <t>PF01082.19___Cu2_monooxygen</t>
  </si>
  <si>
    <t>PF03399.15___SAC3_GANP</t>
  </si>
  <si>
    <t>PF00637.19___Clathrin</t>
  </si>
  <si>
    <t>PF00514.22___Arm</t>
  </si>
  <si>
    <t>PF00737.19___PsbH</t>
  </si>
  <si>
    <t>PF12314.7___IMCp</t>
  </si>
  <si>
    <t>PF01592.15___NifU_N</t>
  </si>
  <si>
    <t>PF14749.5___Acyl-CoA_ox_N</t>
  </si>
  <si>
    <t>PF08031.11___BBE</t>
  </si>
  <si>
    <t>PF01907.18___Ribosomal_L37e</t>
  </si>
  <si>
    <t>PF01780.18___Ribosomal_L37ae</t>
  </si>
  <si>
    <t>PF02514.15___CobN-Mg_chel</t>
  </si>
  <si>
    <t>PF05958.10___tRNA_U5-meth_tr</t>
  </si>
  <si>
    <t>PF00298.18___Ribosomal_L11</t>
  </si>
  <si>
    <t>PF07366.11___SnoaL</t>
  </si>
  <si>
    <t>PF01775.16___Ribosomal_L18A</t>
  </si>
  <si>
    <t>PF06514.10___PsbU</t>
  </si>
  <si>
    <t>PF12872.6___OST-HTH</t>
  </si>
  <si>
    <t>PF01198.18___Ribosomal_L31e</t>
  </si>
  <si>
    <t>PF00852.18___Glyco_transf_10</t>
  </si>
  <si>
    <t>PF12933.6___FTO_NTD</t>
  </si>
  <si>
    <t>PF16865.4___GST_C_5</t>
  </si>
  <si>
    <t>PF06800.11___Sugar_transport</t>
  </si>
  <si>
    <t>PF09851.8___SHOCT</t>
  </si>
  <si>
    <t>PF03820.16___Mtc</t>
  </si>
  <si>
    <t>PF00722.20___Glyco_hydro_16</t>
  </si>
  <si>
    <t>PF03764.17___EFG_IV</t>
  </si>
  <si>
    <t>PF05206.13___TRM13</t>
  </si>
  <si>
    <t>PF00430.17___ATP-synt_B</t>
  </si>
  <si>
    <t>PF01329.18___Pterin_4a</t>
  </si>
  <si>
    <t>PF01778.16___Ribosomal_L28e</t>
  </si>
  <si>
    <t>PF01776.16___Ribosomal_L22e</t>
  </si>
  <si>
    <t>PF02086.14___MethyltransfD12</t>
  </si>
  <si>
    <t>PF01130.20___CD36</t>
  </si>
  <si>
    <t>PF00411.18___Ribosomal_S11</t>
  </si>
  <si>
    <t>PF05653.13___Mg_trans_NIPA</t>
  </si>
  <si>
    <t>PF03713.12___DUF305</t>
  </si>
  <si>
    <t>PF03235.13___DUF262</t>
  </si>
  <si>
    <t>PF01151.17___ELO</t>
  </si>
  <si>
    <t>PF00338.21___Ribosomal_S10</t>
  </si>
  <si>
    <t>PF00176.22___SNF2_N</t>
  </si>
  <si>
    <t>PF01633.19___Choline_kinase</t>
  </si>
  <si>
    <t>PF00118.23___Cpn60_TCP1</t>
  </si>
  <si>
    <t>PF03946.13___Ribosomal_L11_N</t>
  </si>
  <si>
    <t>PF03493.17___BK_channel_a</t>
  </si>
  <si>
    <t>PF01814.22___Hemerythrin</t>
  </si>
  <si>
    <t>PF09286.10___Pro-kuma_activ</t>
  </si>
  <si>
    <t>PF01421.18___Reprolysin</t>
  </si>
  <si>
    <t>PF13905.5___Thioredoxin_8</t>
  </si>
  <si>
    <t>PF06418.13___CTP_synth_N</t>
  </si>
  <si>
    <t>PF01906.16___YbjQ_1</t>
  </si>
  <si>
    <t>PF01992.15___vATP-synt_AC39</t>
  </si>
  <si>
    <t>PF06108.11___DUF952</t>
  </si>
  <si>
    <t>PF00080.19___Sod_Cu</t>
  </si>
  <si>
    <t>PF02965.16___Met_synt_B12</t>
  </si>
  <si>
    <t>PF05708.11___Peptidase_C92</t>
  </si>
  <si>
    <t>PF00939.18___Na_sulph_symp</t>
  </si>
  <si>
    <t>PF01781.17___Ribosomal_L38e</t>
  </si>
  <si>
    <t>PF01061.23___ABC2_membrane</t>
  </si>
  <si>
    <t>PF14666.5___RICTOR_M</t>
  </si>
  <si>
    <t>PF04278.11___Tic22</t>
  </si>
  <si>
    <t>PF13532.5___2OG-FeII_Oxy_2</t>
  </si>
  <si>
    <t>PF02607.16___B12-binding_2</t>
  </si>
  <si>
    <t>PF01794.18___Ferric_reduct</t>
  </si>
  <si>
    <t>PF12695.6___Abhydrolase_5</t>
  </si>
  <si>
    <t>PF00231.18___ATP-synt</t>
  </si>
  <si>
    <t>PF14495.5___Cytochrom_C550</t>
  </si>
  <si>
    <t>PF01269.16___Fibrillarin</t>
  </si>
  <si>
    <t>PF04916.12___Phospholip_B</t>
  </si>
  <si>
    <t>PF12740.6___Chlorophyllase2</t>
  </si>
  <si>
    <t>PF01199.17___Ribosomal_L34e</t>
  </si>
  <si>
    <t>PF04547.11___Anoctamin</t>
  </si>
  <si>
    <t>PF16565.4___MIT_C</t>
  </si>
  <si>
    <t>PF04080.12___Per1</t>
  </si>
  <si>
    <t>PF01443.17___Viral_helicase1</t>
  </si>
  <si>
    <t>PF12874.6___zf-met</t>
  </si>
  <si>
    <t>PF00119.19___ATP-synt_A</t>
  </si>
  <si>
    <t>PF01716.17___MSP</t>
  </si>
  <si>
    <t>PF00782.19___DSPc</t>
  </si>
  <si>
    <t>PF14226.5___DIOX_N</t>
  </si>
  <si>
    <t>PF13202.5___EF-hand_5</t>
  </si>
  <si>
    <t>PF00168.29___C2</t>
  </si>
  <si>
    <t>PF03006.19___HlyIII</t>
  </si>
  <si>
    <t>PF13578.5___Methyltransf_24</t>
  </si>
  <si>
    <t>PF13301.5___DUF4079</t>
  </si>
  <si>
    <t>PF00956.17___NAP</t>
  </si>
  <si>
    <t>PF01459.21___Porin_3</t>
  </si>
  <si>
    <t>PF01536.15___SAM_decarbox</t>
  </si>
  <si>
    <t>PF12110.7___Nup96</t>
  </si>
  <si>
    <t>PF00644.19___PARP</t>
  </si>
  <si>
    <t>PF02889.15___Sec63</t>
  </si>
  <si>
    <t>PF02419.16___PsbL</t>
  </si>
  <si>
    <t>PF01582.19___TIR</t>
  </si>
  <si>
    <t>PF10559.8___Plug_translocon</t>
  </si>
  <si>
    <t>PF00270.28___DEAD</t>
  </si>
  <si>
    <t>PF01713.20___Smr</t>
  </si>
  <si>
    <t>PF14604.5___SH3_9</t>
  </si>
  <si>
    <t>PF04142.14___Nuc_sug_transp</t>
  </si>
  <si>
    <t>PF00487.23___FA_desaturase</t>
  </si>
  <si>
    <t>PF05631.13___MFS_5</t>
  </si>
  <si>
    <t>PF05612.11___Leg1</t>
  </si>
  <si>
    <t>PF02677.13___DUF208</t>
  </si>
  <si>
    <t>PF08022.11___FAD_binding_8</t>
  </si>
  <si>
    <t>PF00085.19___Thioredoxin</t>
  </si>
  <si>
    <t>PF05050.11___Methyltransf_21</t>
  </si>
  <si>
    <t>PF00732.18___GMC_oxred_N</t>
  </si>
  <si>
    <t>PF13086.5___AAA_11</t>
  </si>
  <si>
    <t>PF02055.15___Glyco_hydro_30</t>
  </si>
  <si>
    <t>PF09752.8___DUF2048</t>
  </si>
  <si>
    <t>PF06824.10___Glyco_hydro_125</t>
  </si>
  <si>
    <t>PF07773.10___DUF1619</t>
  </si>
  <si>
    <t>PF13534.5___Fer4_17</t>
  </si>
  <si>
    <t>PF01472.19___PUA</t>
  </si>
  <si>
    <t>PF02887.15___PK_C</t>
  </si>
  <si>
    <t>PF00283.18___Cytochrom_B559</t>
  </si>
  <si>
    <t>PF04851.14___ResIII</t>
  </si>
  <si>
    <t>PF03742.13___PetN</t>
  </si>
  <si>
    <t>PF02330.15___MAM33</t>
  </si>
  <si>
    <t>PF16880.4___EHD_N</t>
  </si>
  <si>
    <t>PF02529.14___PetG</t>
  </si>
  <si>
    <t>PF00058.16___Ldl_recept_b</t>
  </si>
  <si>
    <t>PF02798.19___GST_N</t>
  </si>
  <si>
    <t>PF07054.10___Pericardin_rpt</t>
  </si>
  <si>
    <t>PF17180.3___zf-3CxxC_2</t>
  </si>
  <si>
    <t>PF08911.10___NUP50</t>
  </si>
  <si>
    <t>PF09384.9___UTP15_C</t>
  </si>
  <si>
    <t>PF17035.4___BET</t>
  </si>
  <si>
    <t>PF04275.13___P-mevalo_kinase</t>
  </si>
  <si>
    <t>PF12934.6___FTO_CTD</t>
  </si>
  <si>
    <t>PF07929.10___PRiA4_ORF3</t>
  </si>
  <si>
    <t>PF00832.19___Ribosomal_L39</t>
  </si>
  <si>
    <t>PF02109.15___DAD</t>
  </si>
  <si>
    <t>PF11732.7___Thoc2</t>
  </si>
  <si>
    <t>PF04570.13___zf-FLZ</t>
  </si>
  <si>
    <t>PF10914.7___DUF2781</t>
  </si>
  <si>
    <t>PF13433.5___Peripla_BP_5</t>
  </si>
  <si>
    <t>PF16867.4___DMSP_lyase</t>
  </si>
  <si>
    <t>PF13839.5___PC-Esterase</t>
  </si>
  <si>
    <t>PF10520.8___TMEM189_B_dmain</t>
  </si>
  <si>
    <t>PF12894.6___ANAPC4_WD40</t>
  </si>
  <si>
    <t>PF16118.4___DUF4834</t>
  </si>
  <si>
    <t>PF07732.14___Cu-oxidase_3</t>
  </si>
  <si>
    <t>PF00025.20___Arf</t>
  </si>
  <si>
    <t>PF16158.4___N_BRCA1_IG</t>
  </si>
  <si>
    <t>PF03031.17___NIF</t>
  </si>
  <si>
    <t>PF05648.13___PEX11</t>
  </si>
  <si>
    <t>PF13358.5___DDE_3</t>
  </si>
  <si>
    <t>PF08321.11___PPP5</t>
  </si>
  <si>
    <t>PF13740.5___ACT_6</t>
  </si>
  <si>
    <t>PF00291.24___PALP</t>
  </si>
  <si>
    <t>PF01761.19___DHQ_synthase</t>
  </si>
  <si>
    <t>PF01641.17___SelR</t>
  </si>
  <si>
    <t>PF02260.19___FATC</t>
  </si>
  <si>
    <t>PF11965.7___DUF3479</t>
  </si>
  <si>
    <t>PF05018.12___DUF667</t>
  </si>
  <si>
    <t>PF05493.12___ATP_synt_H</t>
  </si>
  <si>
    <t>PF00095.20___WAP</t>
  </si>
  <si>
    <t>PF04112.12___Mak10</t>
  </si>
  <si>
    <t>PF00999.20___Na_H_Exchanger</t>
  </si>
  <si>
    <t>PF10248.8___Mlf1IP</t>
  </si>
  <si>
    <t>PF01795.18___Methyltransf_5</t>
  </si>
  <si>
    <t>PF03151.15___TPT</t>
  </si>
  <si>
    <t>PF00189.19___Ribosomal_S3_C</t>
  </si>
  <si>
    <t>PF01346.17___FKBP_N</t>
  </si>
  <si>
    <t>PF00266.18___Aminotran_5</t>
  </si>
  <si>
    <t>PF01451.20___LMWPc</t>
  </si>
  <si>
    <t>PF01788.16___PsbJ</t>
  </si>
  <si>
    <t>PF02359.17___CDC48_N</t>
  </si>
  <si>
    <t>PF01161.19___PBP</t>
  </si>
  <si>
    <t>PF08637.9___NCA2</t>
  </si>
  <si>
    <t>PF08507.9___COPI_assoc</t>
  </si>
  <si>
    <t>PF00572.17___Ribosomal_L13</t>
  </si>
  <si>
    <t>PF10229.8___MMADHC</t>
  </si>
  <si>
    <t>PF09440.9___eIF3_N</t>
  </si>
  <si>
    <t>PF08155.10___NOGCT</t>
  </si>
  <si>
    <t>PF01912.17___eIF-6</t>
  </si>
  <si>
    <t>PF03982.12___DAGAT</t>
  </si>
  <si>
    <t>PF01450.18___IlvC</t>
  </si>
  <si>
    <t>PF00679.23___EFG_C</t>
  </si>
  <si>
    <t>PF07859.12___Abhydrolase_3</t>
  </si>
  <si>
    <t>PF02847.16___MA3</t>
  </si>
  <si>
    <t>PF01762.20___Galactosyl_T</t>
  </si>
  <si>
    <t>PF02150.15___RNA_POL_M_15KD</t>
  </si>
  <si>
    <t>PF03632.14___Glyco_hydro_65m</t>
  </si>
  <si>
    <t>PF07145.14___PAM2</t>
  </si>
  <si>
    <t>PF15375.5___DUF4602</t>
  </si>
  <si>
    <t>PF13895.5___Ig_2</t>
  </si>
  <si>
    <t>PF17102.4___Stealth_CR3</t>
  </si>
  <si>
    <t>PF14668.5___RICTOR_V</t>
  </si>
  <si>
    <t>PF12588.7___PSDC</t>
  </si>
  <si>
    <t>PF11865.7___DUF3385</t>
  </si>
  <si>
    <t>PF15007.5___CEP44</t>
  </si>
  <si>
    <t>PF04222.11___DUF416</t>
  </si>
  <si>
    <t>PF14858.5___DUF4486</t>
  </si>
  <si>
    <t>PF09292.9___Neil1-DNA_bind</t>
  </si>
  <si>
    <t>PF05791.10___Bacillus_HBL</t>
  </si>
  <si>
    <t>PF16858.4___CNDH2_C</t>
  </si>
  <si>
    <t>PF15862.4___Coilin_N</t>
  </si>
  <si>
    <t>PF13908.5___Shisa</t>
  </si>
  <si>
    <t>PF10447.8___EXOSC1</t>
  </si>
  <si>
    <t>PF08771.10___FRB_dom</t>
  </si>
  <si>
    <t>PF05197.12___TRIC</t>
  </si>
  <si>
    <t>PF00777.17___Glyco_transf_29</t>
  </si>
  <si>
    <t>PF01179.19___Cu_amine_oxid</t>
  </si>
  <si>
    <t>PF06140.12___Ifi-6-16</t>
  </si>
  <si>
    <t>PF00657.21___Lipase_GDSL</t>
  </si>
  <si>
    <t>PF01946.16___Thi4</t>
  </si>
  <si>
    <t>PF08766.10___DEK_C</t>
  </si>
  <si>
    <t>PF01931.17___NTPase_I-T</t>
  </si>
  <si>
    <t>PF02544.15___Steroid_dh</t>
  </si>
  <si>
    <t>PF03460.16___NIR_SIR_ferr</t>
  </si>
  <si>
    <t>PF14145.5___YrhK</t>
  </si>
  <si>
    <t>PF01680.16___SOR_SNZ</t>
  </si>
  <si>
    <t>PF01948.17___PyrI</t>
  </si>
  <si>
    <t>PF00052.17___Laminin_B</t>
  </si>
  <si>
    <t>PF03798.15___TRAM_LAG1_CLN8</t>
  </si>
  <si>
    <t>PF01094.27___ANF_receptor</t>
  </si>
  <si>
    <t>PF08534.9___Redoxin</t>
  </si>
  <si>
    <t>PF01226.16___Form_Nir_trans</t>
  </si>
  <si>
    <t>PF00698.20___Acyl_transf_1</t>
  </si>
  <si>
    <t>PF00933.20___Glyco_hydro_3</t>
  </si>
  <si>
    <t>PF05191.13___ADK_lid</t>
  </si>
  <si>
    <t>PF01562.18___Pep_M12B_propep</t>
  </si>
  <si>
    <t>PF01779.16___Ribosomal_L29e</t>
  </si>
  <si>
    <t>PF00450.21___Peptidase_S10</t>
  </si>
  <si>
    <t>PF02434.15___Fringe</t>
  </si>
  <si>
    <t>PF01200.17___Ribosomal_S28e</t>
  </si>
  <si>
    <t>PF08557.9___Lipid_DES</t>
  </si>
  <si>
    <t>PF10155.8___DUF2363</t>
  </si>
  <si>
    <t>PF13667.5___ThiC-associated</t>
  </si>
  <si>
    <t>PF02807.14___ATP-gua_PtransN</t>
  </si>
  <si>
    <t>PF02310.18___B12-binding</t>
  </si>
  <si>
    <t>PF00764.18___Arginosuc_synth</t>
  </si>
  <si>
    <t>PF00658.17___PABP</t>
  </si>
  <si>
    <t>PF03171.19___2OG-FeII_Oxy</t>
  </si>
  <si>
    <t>PF01207.16___Dus</t>
  </si>
  <si>
    <t>PF02386.15___TrkH</t>
  </si>
  <si>
    <t>PF13806.5___Rieske_2</t>
  </si>
  <si>
    <t>PF02984.18___Cyclin_C</t>
  </si>
  <si>
    <t>PF13085.5___Fer2_3</t>
  </si>
  <si>
    <t>PF02933.16___CDC48_2</t>
  </si>
  <si>
    <t>PF01217.19___Clat_adaptor_s</t>
  </si>
  <si>
    <t>PF01116.19___F_bP_aldolase</t>
  </si>
  <si>
    <t>PF16320.4___Ribosomal_L12_N</t>
  </si>
  <si>
    <t>PF15911.4___WD40_3</t>
  </si>
  <si>
    <t>PF02197.16___RIIa</t>
  </si>
  <si>
    <t>PF03643.14___Vps26</t>
  </si>
  <si>
    <t>PF03937.15___Sdh5</t>
  </si>
  <si>
    <t>PF00217.18___ATP-gua_Ptrans</t>
  </si>
  <si>
    <t>PF13759.5___2OG-FeII_Oxy_5</t>
  </si>
  <si>
    <t>PF03168.12___LEA_2</t>
  </si>
  <si>
    <t>PF00796.17___PSI_8</t>
  </si>
  <si>
    <t>PF02886.16___LBP_BPI_CETP_C</t>
  </si>
  <si>
    <t>PF10153.8___Efg1</t>
  </si>
  <si>
    <t>PF11902.7___DUF3422</t>
  </si>
  <si>
    <t>PF11833.7___CPP1-like</t>
  </si>
  <si>
    <t>PF14512.5___TM1586_NiRdase</t>
  </si>
  <si>
    <t>PF05383.16___La</t>
  </si>
  <si>
    <t>PF00141.22___peroxidase</t>
  </si>
  <si>
    <t>PF00166.20___Cpn10</t>
  </si>
  <si>
    <t>PF13621.5___Cupin_8</t>
  </si>
  <si>
    <t>PF00809.21___Pterin_bind</t>
  </si>
  <si>
    <t>PF07650.16___KH_2</t>
  </si>
  <si>
    <t>PF00241.19___Cofilin_ADF</t>
  </si>
  <si>
    <t>PF00344.19___SecY</t>
  </si>
  <si>
    <t>PF15711.4___ILEI</t>
  </si>
  <si>
    <t>PF13176.5___TPR_7</t>
  </si>
  <si>
    <t>PF04755.11___PAP_fibrillin</t>
  </si>
  <si>
    <t>PF13442.5___Cytochrome_CBB3</t>
  </si>
  <si>
    <t>PF03030.15___H_PPase</t>
  </si>
  <si>
    <t>PF02148.18___zf-UBP</t>
  </si>
  <si>
    <t>PF02780.19___Transketolase_C</t>
  </si>
  <si>
    <t>PF00254.27___FKBP_C</t>
  </si>
  <si>
    <t>PF05721.12___PhyH</t>
  </si>
  <si>
    <t>PF00890.23___FAD_binding_2</t>
  </si>
  <si>
    <t>PF12077.7___DUF3556</t>
  </si>
  <si>
    <t>PF12774.6___AAA_6</t>
  </si>
  <si>
    <t>PF09797.8___NatB_MDM20</t>
  </si>
  <si>
    <t>PF14587.5___Glyco_hydr_30_2</t>
  </si>
  <si>
    <t>PF03024.13___Folate_rec</t>
  </si>
  <si>
    <t>PF07727.13___RVT_2</t>
  </si>
  <si>
    <t>UNDER</t>
  </si>
  <si>
    <t>PF05725.11___FNIP</t>
  </si>
  <si>
    <t>PF12796.6___Ank_2</t>
  </si>
  <si>
    <t>PF00665.25___rve</t>
  </si>
  <si>
    <t>PF13540.5___RCC1_2</t>
  </si>
  <si>
    <t>PF13855.5___LRR_8</t>
  </si>
  <si>
    <t>PF00098.22___zf-CCHC</t>
  </si>
  <si>
    <t>PF00145.16___DNA_methylase</t>
  </si>
  <si>
    <t>PF00078.26___RVT_1</t>
  </si>
  <si>
    <t>PF02536.13___mTERF</t>
  </si>
  <si>
    <t>PF13424.5___TPR_12</t>
  </si>
  <si>
    <t>PF03382.13___DUF285</t>
  </si>
  <si>
    <t>PF13306.5___LRR_5</t>
  </si>
  <si>
    <t>PF00528.21___BPD_transp_1</t>
  </si>
  <si>
    <t>PF00440.22___TetR_N</t>
  </si>
  <si>
    <t>PF04542.13___Sigma70_r2</t>
  </si>
  <si>
    <t>PF01885.15___PTS_2-RNA</t>
  </si>
  <si>
    <t>PF07394.11___DUF1501</t>
  </si>
  <si>
    <t>PF00023.29___Ank</t>
  </si>
  <si>
    <t>PF07596.10___SBP_bac_10</t>
  </si>
  <si>
    <t>PF13637.5___Ank_4</t>
  </si>
  <si>
    <t>PF00884.22___Sulfatase</t>
  </si>
  <si>
    <t>PF07699.12___Ephrin_rec_like</t>
  </si>
  <si>
    <t>PF07963.11___N_methyl</t>
  </si>
  <si>
    <t>PF07583.10___PSCyt2</t>
  </si>
  <si>
    <t>PF07587.10___PSD1</t>
  </si>
  <si>
    <t>PF07635.10___PSCyt1</t>
  </si>
  <si>
    <t>PF00873.18___ACR_tran</t>
  </si>
  <si>
    <t>PF00520.30___Ion_trans</t>
  </si>
  <si>
    <t>PF08281.11___Sigma70_r4_2</t>
  </si>
  <si>
    <t>PF00075.23___RNase_H</t>
  </si>
  <si>
    <t>PF13360.5___PQQ_2</t>
  </si>
  <si>
    <t>PF13516.5___LRR_6</t>
  </si>
  <si>
    <t>PF00482.22___T2SSF</t>
  </si>
  <si>
    <t>PF14214.5___Helitron_like_N</t>
  </si>
  <si>
    <t>PF02321.17___OEP</t>
  </si>
  <si>
    <t>PF03466.19___LysR_substrate</t>
  </si>
  <si>
    <t>PF00126.26___HTH_1</t>
  </si>
  <si>
    <t>PF13857.5___Ank_5</t>
  </si>
  <si>
    <t>PF02954.18___HTH_8</t>
  </si>
  <si>
    <t>PF00090.18___TSP_1</t>
  </si>
  <si>
    <t>PF13374.5___TPR_10</t>
  </si>
  <si>
    <t>PF09359.9___VTC</t>
  </si>
  <si>
    <t>PF00158.25___Sigma54_activat</t>
  </si>
  <si>
    <t>PF03372.22___Exo_endo_phos</t>
  </si>
  <si>
    <t>PF16576.4___HlyD_D23</t>
  </si>
  <si>
    <t>PF00437.19___T2SSE</t>
  </si>
  <si>
    <t>PF08811.10___DUF1800</t>
  </si>
  <si>
    <t>PF00990.20___GGDEF</t>
  </si>
  <si>
    <t>PF00589.21___Phage_integrase</t>
  </si>
  <si>
    <t>PF07586.10___HXXSHH</t>
  </si>
  <si>
    <t>PF07627.10___PSCyt3</t>
  </si>
  <si>
    <t>PF08309.10___LVIVD</t>
  </si>
  <si>
    <t>PF00534.19___Glycos_transf_1</t>
  </si>
  <si>
    <t>PF07631.10___PSD4</t>
  </si>
  <si>
    <t>PF08448.9___PAS_4</t>
  </si>
  <si>
    <t>PF00593.23___TonB_dep_Rec</t>
  </si>
  <si>
    <t>PF01391.17___Collagen</t>
  </si>
  <si>
    <t>PF03989.12___DNA_gyraseA_C</t>
  </si>
  <si>
    <t>PF01966.21___HD</t>
  </si>
  <si>
    <t>PF01618.15___MotA_ExbB</t>
  </si>
  <si>
    <t>PF00486.27___Trans_reg_C</t>
  </si>
  <si>
    <t>PF00496.21___SBP_bac_5</t>
  </si>
  <si>
    <t>PF06439.10___DUF1080</t>
  </si>
  <si>
    <t>PF07624.10___PSD2</t>
  </si>
  <si>
    <t>PF07715.14___Plug</t>
  </si>
  <si>
    <t>PF00196.18___GerE</t>
  </si>
  <si>
    <t>PF00296.19___Bac_luciferase</t>
  </si>
  <si>
    <t>PF02786.16___CPSase_L_D2</t>
  </si>
  <si>
    <t>PF13392.5___HNH_3</t>
  </si>
  <si>
    <t>PF00361.19___Proton_antipo_M</t>
  </si>
  <si>
    <t>PF01326.18___PPDK_N</t>
  </si>
  <si>
    <t>PF00629.22___MAM</t>
  </si>
  <si>
    <t>PF03358.14___FMN_red</t>
  </si>
  <si>
    <t>PF01261.23___AP_endonuc_2</t>
  </si>
  <si>
    <t>PF04069.11___OpuAC</t>
  </si>
  <si>
    <t>PF00672.24___HAMP</t>
  </si>
  <si>
    <t>PF03781.15___FGE-sulfatase</t>
  </si>
  <si>
    <t>PF00955.20___HCO3_cotransp</t>
  </si>
  <si>
    <t>PF13437.5___HlyD_3</t>
  </si>
  <si>
    <t>PF00015.20___MCPsignal</t>
  </si>
  <si>
    <t>PF00483.22___NTP_transferase</t>
  </si>
  <si>
    <t>PF02690.14___Na_Pi_cotrans</t>
  </si>
  <si>
    <t>PF07626.10___PSD3</t>
  </si>
  <si>
    <t>PF13439.5___Glyco_transf_4</t>
  </si>
  <si>
    <t>PF07691.11___PA14</t>
  </si>
  <si>
    <t>PF06429.12___Flg_bbr_C</t>
  </si>
  <si>
    <t>PF07726.10___AAA_3</t>
  </si>
  <si>
    <t>PF12833.6___HTH_18</t>
  </si>
  <si>
    <t>PF04545.15___Sigma70_r4</t>
  </si>
  <si>
    <t>PF01302.24___CAP_GLY</t>
  </si>
  <si>
    <t>PF01979.19___Amidohydro_1</t>
  </si>
  <si>
    <t>PF07724.13___AAA_2</t>
  </si>
  <si>
    <t>PF13385.5___Laminin_G_3</t>
  </si>
  <si>
    <t>PF04055.20___Radical_SAM</t>
  </si>
  <si>
    <t>PF07244.14___POTRA</t>
  </si>
  <si>
    <t>PF01425.20___Amidase</t>
  </si>
  <si>
    <t>PF07969.10___Amidohydro_3</t>
  </si>
  <si>
    <t>PF03958.16___Secretin_N</t>
  </si>
  <si>
    <t>PF13180.5___PDZ_2</t>
  </si>
  <si>
    <t>PF00443.28___UCH</t>
  </si>
  <si>
    <t>PF10563.8___CdCA1</t>
  </si>
  <si>
    <t>PF01408.21___GFO_IDH_MocA</t>
  </si>
  <si>
    <t>PF07676.11___PD40</t>
  </si>
  <si>
    <t>PF15913.4___Furin-like_2</t>
  </si>
  <si>
    <t>PF00563.19___EAL</t>
  </si>
  <si>
    <t>PF01007.19___IRK</t>
  </si>
  <si>
    <t>PF03176.14___MMPL</t>
  </si>
  <si>
    <t>PF02518.25___HATPase_c</t>
  </si>
  <si>
    <t>PF02771.15___Acyl-CoA_dh_N</t>
  </si>
  <si>
    <t>PF07995.10___GSDH</t>
  </si>
  <si>
    <t>PF01292.19___Ni_hydr_CYTB</t>
  </si>
  <si>
    <t>PF01627.22___Hpt</t>
  </si>
  <si>
    <t>PF05157.14___T2SSE_N</t>
  </si>
  <si>
    <t>PF00648.20___Peptidase_C2</t>
  </si>
  <si>
    <t>PF02494.15___HYR</t>
  </si>
  <si>
    <t>PF00595.23___PDZ</t>
  </si>
  <si>
    <t>PF02338.18___OTU</t>
  </si>
  <si>
    <t>PF00903.24___Glyoxalase</t>
  </si>
  <si>
    <t>PF13650.5___Asp_protease_2</t>
  </si>
  <si>
    <t>PF02627.19___CMD</t>
  </si>
  <si>
    <t>PF02080.20___TrkA_C</t>
  </si>
  <si>
    <t>PF13620.5___CarboxypepD_reg</t>
  </si>
  <si>
    <t>PF02896.17___PEP-utilizers_C</t>
  </si>
  <si>
    <t>PF00701.21___DHDPS</t>
  </si>
  <si>
    <t>PF02493.19___MORN</t>
  </si>
  <si>
    <t>PF16187.4___Peptidase_M16_M</t>
  </si>
  <si>
    <t>PF06912.10___DUF1275</t>
  </si>
  <si>
    <t>PF16347.4___DUF4976</t>
  </si>
  <si>
    <t>PF07687.13___M20_dimer</t>
  </si>
  <si>
    <t>PF01553.20___Acyltransferase</t>
  </si>
  <si>
    <t>PF00488.20___MutS_V</t>
  </si>
  <si>
    <t>PF12706.6___Lactamase_B_2</t>
  </si>
  <si>
    <t>PF13517.5___VCBS</t>
  </si>
  <si>
    <t>PF04101.15___Glyco_tran_28_C</t>
  </si>
  <si>
    <t>PF04972.16___BON</t>
  </si>
  <si>
    <t>PF14223.5___Retrotran_gag_2</t>
  </si>
  <si>
    <t>PF06701.12___MIB_HERC2</t>
  </si>
  <si>
    <t>PF07857.11___TMEM144</t>
  </si>
  <si>
    <t>PF00626.21___Gelsolin</t>
  </si>
  <si>
    <t>PF05049.12___IIGP</t>
  </si>
  <si>
    <t>PF13418.5___Kelch_4</t>
  </si>
  <si>
    <t>PF00724.19___Oxidored_FMN</t>
  </si>
  <si>
    <t>PF02543.14___Carbam_trans_N</t>
  </si>
  <si>
    <t>PF01011.20___PQQ</t>
  </si>
  <si>
    <t>PF07638.10___Sigma70_ECF</t>
  </si>
  <si>
    <t>PF14216.5___DUF4326</t>
  </si>
  <si>
    <t>PF01504.17___PIP5K</t>
  </si>
  <si>
    <t>PF01321.17___Creatinase_N</t>
  </si>
  <si>
    <t>PF00984.18___UDPG_MGDP_dh</t>
  </si>
  <si>
    <t>PF03736.16___EPTP</t>
  </si>
  <si>
    <t>PF00754.24___F5_F8_type_C</t>
  </si>
  <si>
    <t>PF00391.22___PEP-utilizers</t>
  </si>
  <si>
    <t>PF13599.5___Pentapeptide_4</t>
  </si>
  <si>
    <t>PF00919.19___UPF0004</t>
  </si>
  <si>
    <t>PF01400.23___Astacin</t>
  </si>
  <si>
    <t>PF07177.11___Neuralized</t>
  </si>
  <si>
    <t>PF05970.13___PIF1</t>
  </si>
  <si>
    <t>PF13533.5___Biotin_lipoyl_2</t>
  </si>
  <si>
    <t>PF00375.17___SDF</t>
  </si>
  <si>
    <t>PF01663.21___Phosphodiest</t>
  </si>
  <si>
    <t>PF03796.14___DnaB_C</t>
  </si>
  <si>
    <t>PF00512.24___HisKA</t>
  </si>
  <si>
    <t>PF00027.28___cNMP_binding</t>
  </si>
  <si>
    <t>PF05691.11___Raffinose_syn</t>
  </si>
  <si>
    <t>PF14521.5___Aspzincin_M35</t>
  </si>
  <si>
    <t>PF00669.19___Flagellin_N</t>
  </si>
  <si>
    <t>PF00677.16___Lum_binding</t>
  </si>
  <si>
    <t>PF05193.20___Peptidase_M16_C</t>
  </si>
  <si>
    <t>PF13604.5___AAA_30</t>
  </si>
  <si>
    <t>PF00311.16___PEPcase</t>
  </si>
  <si>
    <t>PF07683.13___CobW_C</t>
  </si>
  <si>
    <t>PF00690.25___Cation_ATPase_N</t>
  </si>
  <si>
    <t>PF02861.19___Clp_N</t>
  </si>
  <si>
    <t>PF00210.23___Ferritin</t>
  </si>
  <si>
    <t>PF04665.11___Pox_A32</t>
  </si>
  <si>
    <t>PF00692.18___dUTPase</t>
  </si>
  <si>
    <t>PF01697.26___Glyco_transf_92</t>
  </si>
  <si>
    <t>PF00709.20___Adenylsucc_synt</t>
  </si>
  <si>
    <t>PF02275.17___CBAH</t>
  </si>
  <si>
    <t>PF00805.21___Pentapeptide</t>
  </si>
  <si>
    <t>PF00730.24___HhH-GPD</t>
  </si>
  <si>
    <t>PF16861.4___Carbam_trans_C</t>
  </si>
  <si>
    <t>PF01841.18___Transglut_core</t>
  </si>
  <si>
    <t>PF10431.8___ClpB_D2-small</t>
  </si>
  <si>
    <t>PF13606.5___Ank_3</t>
  </si>
  <si>
    <t>PF00587.24___tRNA-synt_2b</t>
  </si>
  <si>
    <t>PF00230.19___MIP</t>
  </si>
  <si>
    <t>PF05192.17___MutS_III</t>
  </si>
  <si>
    <t>PF05183.11___RdRP</t>
  </si>
  <si>
    <t>PF13431.5___TPR_17</t>
  </si>
  <si>
    <t>PF06762.13___LMF1</t>
  </si>
  <si>
    <t>PF00881.23___Nitroreductase</t>
  </si>
  <si>
    <t>PF02142.21___MGS</t>
  </si>
  <si>
    <t>PF03328.13___HpcH_HpaI</t>
  </si>
  <si>
    <t>PF01053.19___Cys_Met_Meta_PP</t>
  </si>
  <si>
    <t>PF13419.5___HAD_2</t>
  </si>
  <si>
    <t>PF00036.31___EF-hand_1</t>
  </si>
  <si>
    <t>PF07690.15___MFS_1</t>
  </si>
  <si>
    <t>PF12340.7___DUF3638</t>
  </si>
  <si>
    <t>PF00773.18___RNB</t>
  </si>
  <si>
    <t>PF13187.5___Fer4_9</t>
  </si>
  <si>
    <t>PF03184.18___DDE_1</t>
  </si>
  <si>
    <t>PF00343.19___Phosphorylase</t>
  </si>
  <si>
    <t>PF03721.13___UDPG_MGDP_dh_N</t>
  </si>
  <si>
    <t>PF13415.5___Kelch_3</t>
  </si>
  <si>
    <t>PF02401.17___LYTB</t>
  </si>
  <si>
    <t>PF00274.18___Glycolytic</t>
  </si>
  <si>
    <t>PF01925.18___TauE</t>
  </si>
  <si>
    <t>PF13469.5___Sulfotransfer_3</t>
  </si>
  <si>
    <t>PF06839.11___zf-GRF</t>
  </si>
  <si>
    <t>PF00753.26___Lactamase_B</t>
  </si>
  <si>
    <t>PF13965.5___SID-1_RNA_chan</t>
  </si>
  <si>
    <t>PF01510.24___Amidase_2</t>
  </si>
  <si>
    <t>PF14403.5___CP_ATPgrasp_2</t>
  </si>
  <si>
    <t>PF16403.4___DUF5011</t>
  </si>
  <si>
    <t>PF00122.19___E1-E2_ATPase</t>
  </si>
  <si>
    <t>PF00370.20___FGGY_N</t>
  </si>
  <si>
    <t>PF00988.21___CPSase_sm_chain</t>
  </si>
  <si>
    <t>PF02787.18___CPSase_L_D3</t>
  </si>
  <si>
    <t>PF04371.14___PAD_porph</t>
  </si>
  <si>
    <t>PF01212.20___Beta_elim_lyase</t>
  </si>
  <si>
    <t>PF12831.6___FAD_oxidored</t>
  </si>
  <si>
    <t>PF00892.19___EamA</t>
  </si>
  <si>
    <t>PF02492.18___cobW</t>
  </si>
  <si>
    <t>PF01825.20___GPS</t>
  </si>
  <si>
    <t>PF01043.19___SecA_PP_bind</t>
  </si>
  <si>
    <t>PF13738.5___Pyr_redox_3</t>
  </si>
  <si>
    <t>PF00334.18___NDK</t>
  </si>
  <si>
    <t>PF00689.20___Cation_ATPase_C</t>
  </si>
  <si>
    <t>PF00092.27___VWA</t>
  </si>
  <si>
    <t>PF00155.20___Aminotran_1_2</t>
  </si>
  <si>
    <t>PF01433.19___Peptidase_M1</t>
  </si>
  <si>
    <t>PF01396.18___zf-C4_Topoisom</t>
  </si>
  <si>
    <t>PF02458.14___Transferase</t>
  </si>
  <si>
    <t>PF01808.17___AICARFT_IMPCHas</t>
  </si>
  <si>
    <t>PF00561.19___Abhydrolase_1</t>
  </si>
  <si>
    <t>PF02817.16___E3_binding</t>
  </si>
  <si>
    <t>PF02862.16___DDHD</t>
  </si>
  <si>
    <t>PF16499.4___Melibiase_2</t>
  </si>
  <si>
    <t>PF00860.19___Xan_ur_permease</t>
  </si>
  <si>
    <t>PF10436.8___BCDHK_Adom3</t>
  </si>
  <si>
    <t>PF02743.17___dCache_1</t>
  </si>
  <si>
    <t>PF09844.8___DUF2071</t>
  </si>
  <si>
    <t>PF04191.12___PEMT</t>
  </si>
  <si>
    <t>PF00909.20___Ammonium_transp</t>
  </si>
  <si>
    <t>PF00854.20___PTR2</t>
  </si>
  <si>
    <t>PF08148.11___DSHCT</t>
  </si>
  <si>
    <t>PF03572.17___Peptidase_S41</t>
  </si>
  <si>
    <t>PF00174.18___Oxidored_molyb</t>
  </si>
  <si>
    <t>PF00668.19___Condensation</t>
  </si>
  <si>
    <t>PF00743.18___FMO-like</t>
  </si>
  <si>
    <t>PF02353.19___CMAS</t>
  </si>
  <si>
    <t>PF03388.12___Lectin_leg-like</t>
  </si>
  <si>
    <t>PF02562.15___PhoH</t>
  </si>
  <si>
    <t>PF00535.25___Glycos_transf_2</t>
  </si>
  <si>
    <t>PF03577.14___Peptidase_C69</t>
  </si>
  <si>
    <t>PF13245.5___AAA_19</t>
  </si>
  <si>
    <t>PF00412.21___LIM</t>
  </si>
  <si>
    <t>PF12689.6___Acid_PPase</t>
  </si>
  <si>
    <t>PF02364.14___Glucan_synthase</t>
  </si>
  <si>
    <t>PF01266.23___DAO</t>
  </si>
  <si>
    <t>PF01081.18___Aldolase</t>
  </si>
  <si>
    <t>PF02580.15___Tyr_Deacylase</t>
  </si>
  <si>
    <t>PF13793.5___Pribosyltran_N</t>
  </si>
  <si>
    <t>PF00536.29___SAM_1</t>
  </si>
  <si>
    <t>PF02931.22___Neur_chan_LBD</t>
  </si>
  <si>
    <t>PF05189.12___RTC_insert</t>
  </si>
  <si>
    <t>PF10243.8___MIP-T3</t>
  </si>
  <si>
    <t>PF03483.16___B3_4</t>
  </si>
  <si>
    <t>PF01804.17___Penicil_amidase</t>
  </si>
  <si>
    <t>PF14667.5___Polysacc_synt_C</t>
  </si>
  <si>
    <t>PF16188.4___Peptidase_M24_C</t>
  </si>
  <si>
    <t>PF04493.13___Endonuclease_5</t>
  </si>
  <si>
    <t>PF02151.18___UVR</t>
  </si>
  <si>
    <t>PF00806.18___PUF</t>
  </si>
  <si>
    <t>PF08449.10___UAA</t>
  </si>
  <si>
    <t>PF02922.17___CBM_48</t>
  </si>
  <si>
    <t>PF02852.21___Pyr_redox_dim</t>
  </si>
  <si>
    <t>PF10021.8___DUF2263</t>
  </si>
  <si>
    <t>PF04389.16___Peptidase_M28</t>
  </si>
  <si>
    <t>PF01555.17___N6_N4_Mtase</t>
  </si>
  <si>
    <t>PF00891.17___Methyltransf_2</t>
  </si>
  <si>
    <t>PF03567.13___Sulfotransfer_2</t>
  </si>
  <si>
    <t>PF01148.19___CTP_transf_1</t>
  </si>
  <si>
    <t>PF02738.17___Ald_Xan_dh_C2</t>
  </si>
  <si>
    <t>PF13718.5___GNAT_acetyltr_2</t>
  </si>
  <si>
    <t>PF08856.10___DUF1826</t>
  </si>
  <si>
    <t>PF01270.16___Glyco_hydro_8</t>
  </si>
  <si>
    <t>PF01364.17___Peptidase_C25</t>
  </si>
  <si>
    <t>PF03484.14___B5</t>
  </si>
  <si>
    <t>PF01823.18___MACPF</t>
  </si>
  <si>
    <t>PF01262.20___AlaDh_PNT_C</t>
  </si>
  <si>
    <t>PF05345.11___He_PIG</t>
  </si>
  <si>
    <t>PF00378.19___ECH_1</t>
  </si>
  <si>
    <t>PF13519.5___VWA_2</t>
  </si>
  <si>
    <t>PF04143.13___Sulf_transp</t>
  </si>
  <si>
    <t>PF02457.15___DisA_N</t>
  </si>
  <si>
    <t>PF07002.15___Copine</t>
  </si>
  <si>
    <t>PF04295.12___GD_AH_C</t>
  </si>
  <si>
    <t>PF06574.11___FAD_syn</t>
  </si>
  <si>
    <t>PF09859.8___Oxygenase-NA</t>
  </si>
  <si>
    <t>PF03741.15___TerC</t>
  </si>
  <si>
    <t>PF06565.11___DUF1126</t>
  </si>
  <si>
    <t>PF01926.22___MMR_HSR1</t>
  </si>
  <si>
    <t>PF02099.16___Josephin</t>
  </si>
  <si>
    <t>PF14559.5___TPR_19</t>
  </si>
  <si>
    <t>PF16313.4___DUF4953</t>
  </si>
  <si>
    <t>PF17147.3___PFOR_II</t>
  </si>
  <si>
    <t>PF08718.10___GLTP</t>
  </si>
  <si>
    <t>PF00645.17___zf-PARP</t>
  </si>
  <si>
    <t>PF08902.10___DUF1848</t>
  </si>
  <si>
    <t>PF12002.7___MgsA_C</t>
  </si>
  <si>
    <t>PF04087.13___DUF389</t>
  </si>
  <si>
    <t>PF16193.4___AAA_assoc_2</t>
  </si>
  <si>
    <t>PF13851.5___GAS</t>
  </si>
  <si>
    <t>PF00481.20___PP2C</t>
  </si>
  <si>
    <t>PF01855.18___POR_N</t>
  </si>
  <si>
    <t>PF01541.23___GIY-YIG</t>
  </si>
  <si>
    <t>PF02685.15___Glucokinase</t>
  </si>
  <si>
    <t>PF06859.11___Bin3</t>
  </si>
  <si>
    <t>PF16189.4___Creatinase_N_2</t>
  </si>
  <si>
    <t>PF00034.20___Cytochrom_C</t>
  </si>
  <si>
    <t>PF13380.5___CoA_binding_2</t>
  </si>
  <si>
    <t>PF01846.18___FF</t>
  </si>
  <si>
    <t>PF04940.11___BLUF</t>
  </si>
  <si>
    <t>PF01429.18___MBD</t>
  </si>
  <si>
    <t>PF03234.13___CDC37_N</t>
  </si>
  <si>
    <t>PF06602.13___Myotub-related</t>
  </si>
  <si>
    <t>PF01927.15___Mut7-C</t>
  </si>
  <si>
    <t>PF13883.5___Pyrid_oxidase_2</t>
  </si>
  <si>
    <t>PF03435.17___Sacchrp_dh_NADP</t>
  </si>
  <si>
    <t>PF01079.19___Hint</t>
  </si>
  <si>
    <t>PF01551.21___Peptidase_M23</t>
  </si>
  <si>
    <t>PF00144.23___Beta-lactamase</t>
  </si>
  <si>
    <t>PF01625.20___PMSR</t>
  </si>
  <si>
    <t>PF13365.5___Trypsin_2</t>
  </si>
  <si>
    <t>PF10300.8___DUF3808</t>
  </si>
  <si>
    <t>PF03803.14___Scramblase</t>
  </si>
  <si>
    <t>PF14857.5___TMEM151</t>
  </si>
  <si>
    <t>PF15508.5___NAAA-beta</t>
  </si>
  <si>
    <t>PF14716.5___HHH_8</t>
  </si>
  <si>
    <t>PF01770.17___Folate_carrier</t>
  </si>
  <si>
    <t>PF00497.19___SBP_bac_3</t>
  </si>
  <si>
    <t>Dark</t>
  </si>
  <si>
    <t>C. goreaui</t>
  </si>
  <si>
    <t>F. kawagutii</t>
  </si>
  <si>
    <t>B. minutum</t>
  </si>
  <si>
    <t>Total</t>
  </si>
  <si>
    <t xml:space="preserve">DinoSL all assemblies </t>
  </si>
  <si>
    <t>DinoSL Selection</t>
  </si>
  <si>
    <t>DinoSL Relic x 1</t>
  </si>
  <si>
    <t>DinoSL Relic x 2</t>
  </si>
  <si>
    <t>Starting position in DinoSL</t>
  </si>
  <si>
    <t>Base</t>
  </si>
  <si>
    <t>T</t>
  </si>
  <si>
    <t>G</t>
  </si>
  <si>
    <t>1 (non-canonical)</t>
  </si>
  <si>
    <t>Pfam</t>
  </si>
  <si>
    <t>GO</t>
  </si>
  <si>
    <t>Biological Process</t>
  </si>
  <si>
    <t>Cellular Component</t>
  </si>
  <si>
    <t>Molecular Function</t>
  </si>
  <si>
    <t>GO.ID</t>
  </si>
  <si>
    <t>Term</t>
  </si>
  <si>
    <t>Annotated</t>
  </si>
  <si>
    <t>Significant</t>
  </si>
  <si>
    <t>Expected</t>
  </si>
  <si>
    <t>Fisher</t>
  </si>
  <si>
    <t>GO:0007156</t>
  </si>
  <si>
    <t>homophilic cell adhesion via plasma memb...</t>
  </si>
  <si>
    <t>&lt; 1e-30</t>
  </si>
  <si>
    <t>GO:0006412</t>
  </si>
  <si>
    <t>translation</t>
  </si>
  <si>
    <t>GO:0015991</t>
  </si>
  <si>
    <t>ATP hydrolysis coupled proton transport</t>
  </si>
  <si>
    <t>GO:0018298</t>
  </si>
  <si>
    <t>protein-chromophore linkage</t>
  </si>
  <si>
    <t>GO:0015986</t>
  </si>
  <si>
    <t>ATP synthesis coupled proton transport</t>
  </si>
  <si>
    <t>GO:0031047</t>
  </si>
  <si>
    <t>gene silencing by RNA</t>
  </si>
  <si>
    <t>GO:0006730</t>
  </si>
  <si>
    <t>one-carbon metabolic process</t>
  </si>
  <si>
    <t>GO:0015976</t>
  </si>
  <si>
    <t>carbon utilization</t>
  </si>
  <si>
    <t>GO:0001522</t>
  </si>
  <si>
    <t>pseudouridine synthesis</t>
  </si>
  <si>
    <t>GO:0015977</t>
  </si>
  <si>
    <t>carbon fixation</t>
  </si>
  <si>
    <t>GO:0045901</t>
  </si>
  <si>
    <t>positive regulation of translational elo...</t>
  </si>
  <si>
    <t>GO:0006452</t>
  </si>
  <si>
    <t>translational frameshifting</t>
  </si>
  <si>
    <t>GO:0045905</t>
  </si>
  <si>
    <t>positive regulation of translational ter...</t>
  </si>
  <si>
    <t>GO:0006556</t>
  </si>
  <si>
    <t>S-adenosylmethionine biosynthetic proces...</t>
  </si>
  <si>
    <t>GO:0006457</t>
  </si>
  <si>
    <t>protein folding</t>
  </si>
  <si>
    <t>GO:0006367</t>
  </si>
  <si>
    <t>transcription initiation from RNA polyme...</t>
  </si>
  <si>
    <t>GO:0015979</t>
  </si>
  <si>
    <t>photosynthesis</t>
  </si>
  <si>
    <t>GO:0006468</t>
  </si>
  <si>
    <t>protein phosphorylation</t>
  </si>
  <si>
    <t>GO:0010207</t>
  </si>
  <si>
    <t>photosystem II assembly</t>
  </si>
  <si>
    <t>GO:0046034</t>
  </si>
  <si>
    <t>ATP metabolic process</t>
  </si>
  <si>
    <t>GO:0006096</t>
  </si>
  <si>
    <t>glycolytic process</t>
  </si>
  <si>
    <t>GO:0007017</t>
  </si>
  <si>
    <t>microtubule-based process</t>
  </si>
  <si>
    <t>GO:0015995</t>
  </si>
  <si>
    <t>chlorophyll biosynthetic process</t>
  </si>
  <si>
    <t>GO:0006006</t>
  </si>
  <si>
    <t>glucose metabolic process</t>
  </si>
  <si>
    <t>GO:0098609</t>
  </si>
  <si>
    <t>cell-cell adhesion</t>
  </si>
  <si>
    <t>GO:0042549</t>
  </si>
  <si>
    <t>photosystem II stabilization</t>
  </si>
  <si>
    <t>GO:0009765</t>
  </si>
  <si>
    <t>photosynthesis, light harvesting</t>
  </si>
  <si>
    <t>GO:0016567</t>
  </si>
  <si>
    <t>protein ubiquitination</t>
  </si>
  <si>
    <t>GO:0006313</t>
  </si>
  <si>
    <t>transposition, DNA-mediated</t>
  </si>
  <si>
    <t>GO:0019685</t>
  </si>
  <si>
    <t>photosynthesis, dark reaction</t>
  </si>
  <si>
    <t>GO:0031930</t>
  </si>
  <si>
    <t>mitochondria-nucleus signaling pathway</t>
  </si>
  <si>
    <t>GO:0000387</t>
  </si>
  <si>
    <t>spliceosomal snRNP assembly</t>
  </si>
  <si>
    <t>GO:0009263</t>
  </si>
  <si>
    <t>deoxyribonucleotide biosynthetic process</t>
  </si>
  <si>
    <t>GO:0010019</t>
  </si>
  <si>
    <t>chloroplast-nucleus signaling pathway</t>
  </si>
  <si>
    <t>GO:0000398</t>
  </si>
  <si>
    <t>mRNA splicing, via spliceosome</t>
  </si>
  <si>
    <t>GO:0017000</t>
  </si>
  <si>
    <t>antibiotic biosynthetic process</t>
  </si>
  <si>
    <t>GO:0006414</t>
  </si>
  <si>
    <t>translational elongation</t>
  </si>
  <si>
    <t>GO:0009190</t>
  </si>
  <si>
    <t>cyclic nucleotide biosynthetic process</t>
  </si>
  <si>
    <t>GO:0006817</t>
  </si>
  <si>
    <t>phosphate ion transport</t>
  </si>
  <si>
    <t>GO:0006836</t>
  </si>
  <si>
    <t>neurotransmitter transport</t>
  </si>
  <si>
    <t>GO:0007010</t>
  </si>
  <si>
    <t>cytoskeleton organization</t>
  </si>
  <si>
    <t>GO:0031397</t>
  </si>
  <si>
    <t>negative regulation of protein ubiquitin...</t>
  </si>
  <si>
    <t>GO:0006564</t>
  </si>
  <si>
    <t>L-serine biosynthetic process</t>
  </si>
  <si>
    <t>GO:0019722</t>
  </si>
  <si>
    <t>calcium-mediated signaling</t>
  </si>
  <si>
    <t>GO:0099132</t>
  </si>
  <si>
    <t>ATP hydrolysis coupled cation transmembr...</t>
  </si>
  <si>
    <t>GO:0031929</t>
  </si>
  <si>
    <t>TOR signaling</t>
  </si>
  <si>
    <t>GO:0006886</t>
  </si>
  <si>
    <t>intracellular protein transport</t>
  </si>
  <si>
    <t>GO:0000028</t>
  </si>
  <si>
    <t>ribosomal small subunit assembly</t>
  </si>
  <si>
    <t>GO:0030245</t>
  </si>
  <si>
    <t>cellulose catabolic process</t>
  </si>
  <si>
    <t>GO:0009631</t>
  </si>
  <si>
    <t>cold acclimation</t>
  </si>
  <si>
    <t>GO:0010501</t>
  </si>
  <si>
    <t>RNA secondary structure unwinding</t>
  </si>
  <si>
    <t>GO:0036068</t>
  </si>
  <si>
    <t>light-independent chlorophyll biosynthet...</t>
  </si>
  <si>
    <t>GO:0008340</t>
  </si>
  <si>
    <t>determination of adult lifespan</t>
  </si>
  <si>
    <t>GO:0035725</t>
  </si>
  <si>
    <t>sodium ion transmembrane transport</t>
  </si>
  <si>
    <t>GO:0018105</t>
  </si>
  <si>
    <t>peptidyl-serine phosphorylation</t>
  </si>
  <si>
    <t>GO:0006729</t>
  </si>
  <si>
    <t>tetrahydrobiopterin biosynthetic process</t>
  </si>
  <si>
    <t>GO:0042273</t>
  </si>
  <si>
    <t>ribosomal large subunit biogenesis</t>
  </si>
  <si>
    <t>GO:0009658</t>
  </si>
  <si>
    <t>chloroplast organization</t>
  </si>
  <si>
    <t>GO:0007076</t>
  </si>
  <si>
    <t>mitotic chromosome condensation</t>
  </si>
  <si>
    <t>GO:0010239</t>
  </si>
  <si>
    <t>chloroplast mRNA processing</t>
  </si>
  <si>
    <t>GO:0009651</t>
  </si>
  <si>
    <t>response to salt stress</t>
  </si>
  <si>
    <t>GO:1904668</t>
  </si>
  <si>
    <t>positive regulation of ubiquitin protein...</t>
  </si>
  <si>
    <t>GO:0048255</t>
  </si>
  <si>
    <t>mRNA stabilization</t>
  </si>
  <si>
    <t>GO:0015743</t>
  </si>
  <si>
    <t>malate transport</t>
  </si>
  <si>
    <t>GO:0070050</t>
  </si>
  <si>
    <t>neuron cellular homeostasis</t>
  </si>
  <si>
    <t>GO:0009303</t>
  </si>
  <si>
    <t>rRNA transcription</t>
  </si>
  <si>
    <t>GO:0006476</t>
  </si>
  <si>
    <t>protein deacetylation</t>
  </si>
  <si>
    <t>GO:0048589</t>
  </si>
  <si>
    <t>developmental growth</t>
  </si>
  <si>
    <t>GO:0007093</t>
  </si>
  <si>
    <t>mitotic cell cycle checkpoint</t>
  </si>
  <si>
    <t>GO:0006154</t>
  </si>
  <si>
    <t>adenosine catabolic process</t>
  </si>
  <si>
    <t>GO:0070550</t>
  </si>
  <si>
    <t>rDNA condensation</t>
  </si>
  <si>
    <t>GO:1990414</t>
  </si>
  <si>
    <t>replication-born double-strand break rep...</t>
  </si>
  <si>
    <t>GO:0071169</t>
  </si>
  <si>
    <t>establishment of protein localization to...</t>
  </si>
  <si>
    <t>GO:0071733</t>
  </si>
  <si>
    <t>transcriptional activation by promoter-e...</t>
  </si>
  <si>
    <t>GO:0007268</t>
  </si>
  <si>
    <t>chemical synaptic transmission</t>
  </si>
  <si>
    <t>GO:0048703</t>
  </si>
  <si>
    <t>embryonic viscerocranium morphogenesis</t>
  </si>
  <si>
    <t>GO:0035118</t>
  </si>
  <si>
    <t>embryonic pectoral fin morphogenesis</t>
  </si>
  <si>
    <t>GO:1905406</t>
  </si>
  <si>
    <t>positive regulation of mitotic cohesin l...</t>
  </si>
  <si>
    <t>GO:0030001</t>
  </si>
  <si>
    <t>metal ion transport</t>
  </si>
  <si>
    <t>GO:0000463</t>
  </si>
  <si>
    <t>maturation of LSU-rRNA from tricistronic...</t>
  </si>
  <si>
    <t>GO:0043484</t>
  </si>
  <si>
    <t>regulation of RNA splicing</t>
  </si>
  <si>
    <t>GO:0002943</t>
  </si>
  <si>
    <t>tRNA dihydrouridine synthesis</t>
  </si>
  <si>
    <t>GO:1903862</t>
  </si>
  <si>
    <t>positive regulation of oxidative phospho...</t>
  </si>
  <si>
    <t>GO:0003146</t>
  </si>
  <si>
    <t>heart jogging</t>
  </si>
  <si>
    <t>GO:0048565</t>
  </si>
  <si>
    <t>digestive tract development</t>
  </si>
  <si>
    <t>GO:1905268</t>
  </si>
  <si>
    <t>negative regulation of chromatin organiz...</t>
  </si>
  <si>
    <t>GO:1901002</t>
  </si>
  <si>
    <t>positive regulation of response to salt ...</t>
  </si>
  <si>
    <t>GO:0035553</t>
  </si>
  <si>
    <t>oxidative single-stranded RNA demethylat...</t>
  </si>
  <si>
    <t>GO:0051603</t>
  </si>
  <si>
    <t>proteolysis involved in cellular protein...</t>
  </si>
  <si>
    <t>GO:0031221</t>
  </si>
  <si>
    <t>arabinan metabolic process</t>
  </si>
  <si>
    <t>GO:0071586</t>
  </si>
  <si>
    <t>CAAX-box protein processing</t>
  </si>
  <si>
    <t>GO:0015671</t>
  </si>
  <si>
    <t>oxygen transport</t>
  </si>
  <si>
    <t>GO:0042391</t>
  </si>
  <si>
    <t>regulation of membrane potential</t>
  </si>
  <si>
    <t>GO:0050832</t>
  </si>
  <si>
    <t>defense response to fungus</t>
  </si>
  <si>
    <t>GO:1903644</t>
  </si>
  <si>
    <t>regulation of chaperone-mediated protein...</t>
  </si>
  <si>
    <t>GO:0018013</t>
  </si>
  <si>
    <t>N-terminal peptidyl-glycine methylation</t>
  </si>
  <si>
    <t>GO:0060968</t>
  </si>
  <si>
    <t>regulation of gene silencing</t>
  </si>
  <si>
    <t>GO:0097359</t>
  </si>
  <si>
    <t>UDP-glucosylation</t>
  </si>
  <si>
    <t>GO:0008285</t>
  </si>
  <si>
    <t>negative regulation of cell proliferatio...</t>
  </si>
  <si>
    <t>GO:0034969</t>
  </si>
  <si>
    <t>histone arginine methylation</t>
  </si>
  <si>
    <t>GO:0046777</t>
  </si>
  <si>
    <t>protein autophosphorylation</t>
  </si>
  <si>
    <t>GO:0009791</t>
  </si>
  <si>
    <t>post-embryonic development</t>
  </si>
  <si>
    <t>GO:0019253</t>
  </si>
  <si>
    <t>reductive pentose-phosphate cycle</t>
  </si>
  <si>
    <t>GO:0051239</t>
  </si>
  <si>
    <t>regulation of multicellular organismal p...</t>
  </si>
  <si>
    <t>GO:0010457</t>
  </si>
  <si>
    <t>centriole-centriole cohesion</t>
  </si>
  <si>
    <t>GO:0072594</t>
  </si>
  <si>
    <t>GO:0006816</t>
  </si>
  <si>
    <t>calcium ion transport</t>
  </si>
  <si>
    <t>GO:0061371</t>
  </si>
  <si>
    <t>determination of heart left/right asymme...</t>
  </si>
  <si>
    <t>GO:0048477</t>
  </si>
  <si>
    <t>oogenesis</t>
  </si>
  <si>
    <t>GO:0071365</t>
  </si>
  <si>
    <t>cellular response to auxin stimulus</t>
  </si>
  <si>
    <t>GO:0018401</t>
  </si>
  <si>
    <t>peptidyl-proline hydroxylation to 4-hydr...</t>
  </si>
  <si>
    <t>GO:0039694</t>
  </si>
  <si>
    <t>viral RNA genome replication</t>
  </si>
  <si>
    <t>GO:2000200</t>
  </si>
  <si>
    <t>regulation of ribosomal subunit export f...</t>
  </si>
  <si>
    <t>GO:0006413</t>
  </si>
  <si>
    <t>translational initiation</t>
  </si>
  <si>
    <t>GO:0060828</t>
  </si>
  <si>
    <t>regulation of canonical Wnt signaling pa...</t>
  </si>
  <si>
    <t>GO:0031400</t>
  </si>
  <si>
    <t>negative regulation of protein modificat...</t>
  </si>
  <si>
    <t>GO:0006915</t>
  </si>
  <si>
    <t>apoptotic process</t>
  </si>
  <si>
    <t>GO:0006936</t>
  </si>
  <si>
    <t>muscle contraction</t>
  </si>
  <si>
    <t>GO:0006546</t>
  </si>
  <si>
    <t>glycine catabolic process</t>
  </si>
  <si>
    <t>GO:0030163</t>
  </si>
  <si>
    <t>protein catabolic process</t>
  </si>
  <si>
    <t>GO:0007417</t>
  </si>
  <si>
    <t>central nervous system development</t>
  </si>
  <si>
    <t>GO:0005840</t>
  </si>
  <si>
    <t>ribosome</t>
  </si>
  <si>
    <t>GO:0030076</t>
  </si>
  <si>
    <t>light-harvesting complex</t>
  </si>
  <si>
    <t>GO:0033180</t>
  </si>
  <si>
    <t>proton-transporting V-type ATPase, V1 do...</t>
  </si>
  <si>
    <t>GO:0045263</t>
  </si>
  <si>
    <t>proton-transporting ATP synthase complex...</t>
  </si>
  <si>
    <t>GO:0015935</t>
  </si>
  <si>
    <t>small ribosomal subunit</t>
  </si>
  <si>
    <t>GO:0033179</t>
  </si>
  <si>
    <t>proton-transporting V-type ATPase, V0 do...</t>
  </si>
  <si>
    <t>GO:0005874</t>
  </si>
  <si>
    <t>microtubule</t>
  </si>
  <si>
    <t>GO:0015934</t>
  </si>
  <si>
    <t>large ribosomal subunit</t>
  </si>
  <si>
    <t>GO:0009539</t>
  </si>
  <si>
    <t>photosystem II reaction center</t>
  </si>
  <si>
    <t>GO:0031514</t>
  </si>
  <si>
    <t>motile cilium</t>
  </si>
  <si>
    <t>GO:0022625</t>
  </si>
  <si>
    <t>cytosolic large ribosomal subunit</t>
  </si>
  <si>
    <t>GO:0005669</t>
  </si>
  <si>
    <t>transcription factor TFIID complex</t>
  </si>
  <si>
    <t>GO:0009535</t>
  </si>
  <si>
    <t>chloroplast thylakoid membrane</t>
  </si>
  <si>
    <t>GO:0009507</t>
  </si>
  <si>
    <t>chloroplast</t>
  </si>
  <si>
    <t>GO:0005739</t>
  </si>
  <si>
    <t>mitochondrion</t>
  </si>
  <si>
    <t>GO:0005801</t>
  </si>
  <si>
    <t>cis-Golgi network</t>
  </si>
  <si>
    <t>GO:0022627</t>
  </si>
  <si>
    <t>cytosolic small ribosomal subunit</t>
  </si>
  <si>
    <t>GO:0005737</t>
  </si>
  <si>
    <t>cytoplasm</t>
  </si>
  <si>
    <t>GO:0005576</t>
  </si>
  <si>
    <t>extracellular region</t>
  </si>
  <si>
    <t>GO:0000221</t>
  </si>
  <si>
    <t>vacuolar proton-transporting V-type ATPa...</t>
  </si>
  <si>
    <t>GO:0031463</t>
  </si>
  <si>
    <t>Cul3-RING ubiquitin ligase complex</t>
  </si>
  <si>
    <t>GO:0019773</t>
  </si>
  <si>
    <t>proteasome core complex, alpha-subunit c...</t>
  </si>
  <si>
    <t>GO:0044165</t>
  </si>
  <si>
    <t>host cell endoplasmic reticulum</t>
  </si>
  <si>
    <t>GO:0005854</t>
  </si>
  <si>
    <t>nascent polypeptide-associated complex</t>
  </si>
  <si>
    <t>GO:0045261</t>
  </si>
  <si>
    <t>GO:0005829</t>
  </si>
  <si>
    <t>cytosol</t>
  </si>
  <si>
    <t>GO:0009654</t>
  </si>
  <si>
    <t>photosystem II oxygen evolving complex</t>
  </si>
  <si>
    <t>GO:0005774</t>
  </si>
  <si>
    <t>vacuolar membrane</t>
  </si>
  <si>
    <t>GO:0019005</t>
  </si>
  <si>
    <t>SCF ubiquitin ligase complex</t>
  </si>
  <si>
    <t>GO:0033178</t>
  </si>
  <si>
    <t>proton-transporting two-sector ATPase co...</t>
  </si>
  <si>
    <t>GO:0000220</t>
  </si>
  <si>
    <t>GO:0016471</t>
  </si>
  <si>
    <t>GO:0005794</t>
  </si>
  <si>
    <t>Golgi apparatus</t>
  </si>
  <si>
    <t>GO:0045202</t>
  </si>
  <si>
    <t>synapse</t>
  </si>
  <si>
    <t>GO:0005730</t>
  </si>
  <si>
    <t>nucleolus</t>
  </si>
  <si>
    <t>GO:0031932</t>
  </si>
  <si>
    <t>TORC2 complex</t>
  </si>
  <si>
    <t>GO:0034399</t>
  </si>
  <si>
    <t>nuclear periphery</t>
  </si>
  <si>
    <t>GO:0031969</t>
  </si>
  <si>
    <t>chloroplast membrane</t>
  </si>
  <si>
    <t>GO:0042788</t>
  </si>
  <si>
    <t>polysomal ribosome</t>
  </si>
  <si>
    <t>GO:0031965</t>
  </si>
  <si>
    <t>nuclear membrane</t>
  </si>
  <si>
    <t>GO:0090694</t>
  </si>
  <si>
    <t>Scc2-Scc4 cohesin loading complex</t>
  </si>
  <si>
    <t>GO:0033573</t>
  </si>
  <si>
    <t>high-affinity iron permease complex</t>
  </si>
  <si>
    <t>GO:0043005</t>
  </si>
  <si>
    <t>neuron projection</t>
  </si>
  <si>
    <t>GO:0005839</t>
  </si>
  <si>
    <t>proteasome core complex</t>
  </si>
  <si>
    <t>GO:0005687</t>
  </si>
  <si>
    <t>U4 snRNP</t>
  </si>
  <si>
    <t>GO:0030286</t>
  </si>
  <si>
    <t>dynein complex</t>
  </si>
  <si>
    <t>GO:0035060</t>
  </si>
  <si>
    <t>brahma complex</t>
  </si>
  <si>
    <t>GO:0031931</t>
  </si>
  <si>
    <t>TORC1 complex</t>
  </si>
  <si>
    <t>GO:0005925</t>
  </si>
  <si>
    <t>focal adhesion</t>
  </si>
  <si>
    <t>GO:0005681</t>
  </si>
  <si>
    <t>spliceosomal complex</t>
  </si>
  <si>
    <t>GO:0005686</t>
  </si>
  <si>
    <t>U2 snRNP</t>
  </si>
  <si>
    <t>GO:1990904</t>
  </si>
  <si>
    <t>ribonucleoprotein complex</t>
  </si>
  <si>
    <t>GO:0033162</t>
  </si>
  <si>
    <t>melanosome membrane</t>
  </si>
  <si>
    <t>GO:0000799</t>
  </si>
  <si>
    <t>nuclear condensin complex</t>
  </si>
  <si>
    <t>GO:0030117</t>
  </si>
  <si>
    <t>membrane coat</t>
  </si>
  <si>
    <t>GO:0043186</t>
  </si>
  <si>
    <t>P granule</t>
  </si>
  <si>
    <t>GO:0009512</t>
  </si>
  <si>
    <t>cytochrome b6f complex</t>
  </si>
  <si>
    <t>GO:0005776</t>
  </si>
  <si>
    <t>autophagosome</t>
  </si>
  <si>
    <t>GO:0030425</t>
  </si>
  <si>
    <t>dendrite</t>
  </si>
  <si>
    <t>GO:0046695</t>
  </si>
  <si>
    <t>SLIK (SAGA-like) complex</t>
  </si>
  <si>
    <t>GO:0090443</t>
  </si>
  <si>
    <t>FAR/SIN/STRIPAK complex</t>
  </si>
  <si>
    <t>GO:0033588</t>
  </si>
  <si>
    <t>Elongator holoenzyme complex</t>
  </si>
  <si>
    <t>GO:0005832</t>
  </si>
  <si>
    <t>chaperonin-containing T-complex</t>
  </si>
  <si>
    <t>GO:0010287</t>
  </si>
  <si>
    <t>plastoglobule</t>
  </si>
  <si>
    <t>GO:1990423</t>
  </si>
  <si>
    <t>RZZ complex</t>
  </si>
  <si>
    <t>GO:0031618</t>
  </si>
  <si>
    <t>nuclear pericentric heterochromatin</t>
  </si>
  <si>
    <t>GO:0032154</t>
  </si>
  <si>
    <t>cleavage furrow</t>
  </si>
  <si>
    <t>GO:0031164</t>
  </si>
  <si>
    <t>contractile vacuolar membrane</t>
  </si>
  <si>
    <t>GO:0005793</t>
  </si>
  <si>
    <t>endoplasmic reticulum-Golgi intermediate...</t>
  </si>
  <si>
    <t>GO:0098793</t>
  </si>
  <si>
    <t>presynapse</t>
  </si>
  <si>
    <t>GO:0005816</t>
  </si>
  <si>
    <t>spindle pole body</t>
  </si>
  <si>
    <t>GO:0001518</t>
  </si>
  <si>
    <t>voltage-gated sodium channel complex</t>
  </si>
  <si>
    <t>GO:0005960</t>
  </si>
  <si>
    <t>glycine cleavage complex</t>
  </si>
  <si>
    <t>GO:0009707</t>
  </si>
  <si>
    <t>chloroplast outer membrane</t>
  </si>
  <si>
    <t>GO:0019898</t>
  </si>
  <si>
    <t>extrinsic component of membrane</t>
  </si>
  <si>
    <t>GO:0005750</t>
  </si>
  <si>
    <t>mitochondrial respiratory chain complex ...</t>
  </si>
  <si>
    <t>GO:0005758</t>
  </si>
  <si>
    <t>mitochondrial intermembrane space</t>
  </si>
  <si>
    <t>GO:0005741</t>
  </si>
  <si>
    <t>mitochondrial outer membrane</t>
  </si>
  <si>
    <t>GO:0005815</t>
  </si>
  <si>
    <t>microtubule organizing center</t>
  </si>
  <si>
    <t>GO:0009538</t>
  </si>
  <si>
    <t>photosystem I reaction center</t>
  </si>
  <si>
    <t>GO:0005740</t>
  </si>
  <si>
    <t>mitochondrial envelope</t>
  </si>
  <si>
    <t>GO:0016514</t>
  </si>
  <si>
    <t>SWI/SNF complex</t>
  </si>
  <si>
    <t>GO:0019866</t>
  </si>
  <si>
    <t>organelle inner membrane</t>
  </si>
  <si>
    <t>GO:0043332</t>
  </si>
  <si>
    <t>mating projection tip</t>
  </si>
  <si>
    <t>GO:0031350</t>
  </si>
  <si>
    <t>intrinsic component of plastid membrane</t>
  </si>
  <si>
    <t>GO:0031351</t>
  </si>
  <si>
    <t>integral component of plastid membrane</t>
  </si>
  <si>
    <t>GO:0031354</t>
  </si>
  <si>
    <t>intrinsic component of plastid outer mem...</t>
  </si>
  <si>
    <t>GO:0031355</t>
  </si>
  <si>
    <t>integral component of plastid outer memb...</t>
  </si>
  <si>
    <t>GO:0031358</t>
  </si>
  <si>
    <t>intrinsic component of chloroplast outer...</t>
  </si>
  <si>
    <t>GO:0031359</t>
  </si>
  <si>
    <t>integral component of chloroplast outer ...</t>
  </si>
  <si>
    <t>GO:0031966</t>
  </si>
  <si>
    <t>mitochondrial membrane</t>
  </si>
  <si>
    <t>GO:0031080</t>
  </si>
  <si>
    <t>nuclear pore outer ring</t>
  </si>
  <si>
    <t>GO:0016533</t>
  </si>
  <si>
    <t>protein kinase 5 complex</t>
  </si>
  <si>
    <t>GO:0080085</t>
  </si>
  <si>
    <t>signal recognition particle, chloroplast...</t>
  </si>
  <si>
    <t>GO:0010319</t>
  </si>
  <si>
    <t>stromule</t>
  </si>
  <si>
    <t>GO:0042406</t>
  </si>
  <si>
    <t>extrinsic component of endoplasmic retic...</t>
  </si>
  <si>
    <t>GO:0048786</t>
  </si>
  <si>
    <t>presynaptic active zone</t>
  </si>
  <si>
    <t>GO:0030173</t>
  </si>
  <si>
    <t>integral component of Golgi membrane</t>
  </si>
  <si>
    <t>GO:0044297</t>
  </si>
  <si>
    <t>cell body</t>
  </si>
  <si>
    <t>GO:0000124</t>
  </si>
  <si>
    <t>SAGA complex</t>
  </si>
  <si>
    <t>GO:0090734</t>
  </si>
  <si>
    <t>site of DNA damage</t>
  </si>
  <si>
    <t>GO:0036064</t>
  </si>
  <si>
    <t>ciliary basal body</t>
  </si>
  <si>
    <t>GO:0042579</t>
  </si>
  <si>
    <t>microbody</t>
  </si>
  <si>
    <t>GO:0005777</t>
  </si>
  <si>
    <t>peroxisome</t>
  </si>
  <si>
    <t>GO:0005743</t>
  </si>
  <si>
    <t>mitochondrial inner membrane</t>
  </si>
  <si>
    <t>GO:0035861</t>
  </si>
  <si>
    <t>site of double-strand break</t>
  </si>
  <si>
    <t>GO:0033017</t>
  </si>
  <si>
    <t>sarcoplasmic reticulum membrane</t>
  </si>
  <si>
    <t>GO:0044614</t>
  </si>
  <si>
    <t>nuclear pore cytoplasmic filaments</t>
  </si>
  <si>
    <t>GO:0044447</t>
  </si>
  <si>
    <t>axoneme part</t>
  </si>
  <si>
    <t>GO:0005891</t>
  </si>
  <si>
    <t>voltage-gated calcium channel complex</t>
  </si>
  <si>
    <t>GO:0034704</t>
  </si>
  <si>
    <t>calcium channel complex</t>
  </si>
  <si>
    <t>GO:0045211</t>
  </si>
  <si>
    <t>postsynaptic membrane</t>
  </si>
  <si>
    <t>GO:0000324</t>
  </si>
  <si>
    <t>fungal-type vacuole</t>
  </si>
  <si>
    <t>GO:0032155</t>
  </si>
  <si>
    <t>cell division site part</t>
  </si>
  <si>
    <t>GO:0005965</t>
  </si>
  <si>
    <t>protein farnesyltransferase complex</t>
  </si>
  <si>
    <t>GO:0044613</t>
  </si>
  <si>
    <t>nuclear pore central transport channel</t>
  </si>
  <si>
    <t>GO:0010461</t>
  </si>
  <si>
    <t>light-activated ion channel activity</t>
  </si>
  <si>
    <t>GO:0003735</t>
  </si>
  <si>
    <t>structural constituent of ribosome</t>
  </si>
  <si>
    <t>GO:0005524</t>
  </si>
  <si>
    <t>ATP binding</t>
  </si>
  <si>
    <t>GO:0003723</t>
  </si>
  <si>
    <t>RNA binding</t>
  </si>
  <si>
    <t>GO:0004365</t>
  </si>
  <si>
    <t>glyceraldehyde-3-phosphate dehydrogenase...</t>
  </si>
  <si>
    <t>GO:0008171</t>
  </si>
  <si>
    <t>O-methyltransferase activity</t>
  </si>
  <si>
    <t>GO:0015078</t>
  </si>
  <si>
    <t>proton transmembrane transporter activit...</t>
  </si>
  <si>
    <t>GO:0016984</t>
  </si>
  <si>
    <t>ribulose-bisphosphate carboxylase activi...</t>
  </si>
  <si>
    <t>GO:0005315</t>
  </si>
  <si>
    <t>inorganic phosphate transmembrane transp...</t>
  </si>
  <si>
    <t>GO:0004089</t>
  </si>
  <si>
    <t>carbonate dehydratase activity</t>
  </si>
  <si>
    <t>GO:0046961</t>
  </si>
  <si>
    <t>proton-transporting ATPase activity, rot...</t>
  </si>
  <si>
    <t>GO:0009982</t>
  </si>
  <si>
    <t>pseudouridine synthase activity</t>
  </si>
  <si>
    <t>GO:0052692</t>
  </si>
  <si>
    <t>raffinose alpha-galactosidase activity</t>
  </si>
  <si>
    <t>GO:0005200</t>
  </si>
  <si>
    <t>structural constituent of cytoskeleton</t>
  </si>
  <si>
    <t>GO:0004672</t>
  </si>
  <si>
    <t>protein kinase activity</t>
  </si>
  <si>
    <t>GO:0004013</t>
  </si>
  <si>
    <t>adenosylhomocysteinase activity</t>
  </si>
  <si>
    <t>GO:0070569</t>
  </si>
  <si>
    <t>uridylyltransferase activity</t>
  </si>
  <si>
    <t>GO:0008641</t>
  </si>
  <si>
    <t>ubiquitin-like modifier activating enzym...</t>
  </si>
  <si>
    <t>GO:0004478</t>
  </si>
  <si>
    <t>methionine adenosyltransferase activity</t>
  </si>
  <si>
    <t>GO:0008289</t>
  </si>
  <si>
    <t>lipid binding</t>
  </si>
  <si>
    <t>GO:0019843</t>
  </si>
  <si>
    <t>rRNA binding</t>
  </si>
  <si>
    <t>GO:0019904</t>
  </si>
  <si>
    <t>protein domain specific binding</t>
  </si>
  <si>
    <t>GO:0051082</t>
  </si>
  <si>
    <t>unfolded protein binding</t>
  </si>
  <si>
    <t>GO:0003924</t>
  </si>
  <si>
    <t>GTPase activity</t>
  </si>
  <si>
    <t>GO:0005516</t>
  </si>
  <si>
    <t>calmodulin binding</t>
  </si>
  <si>
    <t>GO:0016168</t>
  </si>
  <si>
    <t>chlorophyll binding</t>
  </si>
  <si>
    <t>GO:0008201</t>
  </si>
  <si>
    <t>heparin binding</t>
  </si>
  <si>
    <t>GO:0043022</t>
  </si>
  <si>
    <t>ribosome binding</t>
  </si>
  <si>
    <t>GO:0003746</t>
  </si>
  <si>
    <t>translation elongation factor activity</t>
  </si>
  <si>
    <t>GO:0004792</t>
  </si>
  <si>
    <t>thiosulfate sulfurtransferase activity</t>
  </si>
  <si>
    <t>GO:0004451</t>
  </si>
  <si>
    <t>isocitrate lyase activity</t>
  </si>
  <si>
    <t>GO:0045550</t>
  </si>
  <si>
    <t>geranylgeranyl reductase activity</t>
  </si>
  <si>
    <t>GO:0005328</t>
  </si>
  <si>
    <t>neurotransmitter:sodium symporter activi...</t>
  </si>
  <si>
    <t>GO:0016849</t>
  </si>
  <si>
    <t>phosphorus-oxygen lyase activity</t>
  </si>
  <si>
    <t>GO:0046577</t>
  </si>
  <si>
    <t>long-chain-alcohol oxidase activity</t>
  </si>
  <si>
    <t>GO:0005525</t>
  </si>
  <si>
    <t>GTP binding</t>
  </si>
  <si>
    <t>GO:0031625</t>
  </si>
  <si>
    <t>ubiquitin protein ligase binding</t>
  </si>
  <si>
    <t>GO:0052747</t>
  </si>
  <si>
    <t>sinapyl alcohol dehydrogenase activity</t>
  </si>
  <si>
    <t>GO:0045551</t>
  </si>
  <si>
    <t>cinnamyl-alcohol dehydrogenase activity</t>
  </si>
  <si>
    <t>GO:0004683</t>
  </si>
  <si>
    <t>calmodulin-dependent protein kinase acti...</t>
  </si>
  <si>
    <t>GO:0008716</t>
  </si>
  <si>
    <t>D-alanine-D-alanine ligase activity</t>
  </si>
  <si>
    <t>GO:0008559</t>
  </si>
  <si>
    <t>xenobiotic transmembrane transporting AT...</t>
  </si>
  <si>
    <t>GO:0046933</t>
  </si>
  <si>
    <t>proton-transporting ATP synthase activit...</t>
  </si>
  <si>
    <t>GO:0005506</t>
  </si>
  <si>
    <t>iron ion binding</t>
  </si>
  <si>
    <t>GO:0004712</t>
  </si>
  <si>
    <t>protein serine/threonine/tyrosine kinase...</t>
  </si>
  <si>
    <t>GO:0008974</t>
  </si>
  <si>
    <t>phosphoribulokinase activity</t>
  </si>
  <si>
    <t>GO:0031072</t>
  </si>
  <si>
    <t>heat shock protein binding</t>
  </si>
  <si>
    <t>GO:0004364</t>
  </si>
  <si>
    <t>glutathione transferase activity</t>
  </si>
  <si>
    <t>GO:0004128</t>
  </si>
  <si>
    <t>cytochrome-b5 reductase activity, acting...</t>
  </si>
  <si>
    <t>GO:0008097</t>
  </si>
  <si>
    <t>5S rRNA binding</t>
  </si>
  <si>
    <t>GO:0004298</t>
  </si>
  <si>
    <t>threonine-type endopeptidase activity</t>
  </si>
  <si>
    <t>GO:0016279</t>
  </si>
  <si>
    <t>protein-lysine N-methyltransferase activ...</t>
  </si>
  <si>
    <t>GO:0009931</t>
  </si>
  <si>
    <t>calcium-dependent protein serine/threoni...</t>
  </si>
  <si>
    <t>GO:0047975</t>
  </si>
  <si>
    <t>guanosine phosphorylase activity</t>
  </si>
  <si>
    <t>GO:0004707</t>
  </si>
  <si>
    <t>MAP kinase activity</t>
  </si>
  <si>
    <t>GO:0016872</t>
  </si>
  <si>
    <t>intramolecular lyase activity</t>
  </si>
  <si>
    <t>GO:0051287</t>
  </si>
  <si>
    <t>NAD binding</t>
  </si>
  <si>
    <t>GO:0008124</t>
  </si>
  <si>
    <t>4-alpha-hydroxytetrahydrobiopterin dehyd...</t>
  </si>
  <si>
    <t>GO:0005432</t>
  </si>
  <si>
    <t>calcium:sodium antiporter activity</t>
  </si>
  <si>
    <t>GO:0016428</t>
  </si>
  <si>
    <t>tRNA (cytosine-5-)-methyltransferase act...</t>
  </si>
  <si>
    <t>GO:0045486</t>
  </si>
  <si>
    <t>naringenin 3-dioxygenase activity</t>
  </si>
  <si>
    <t>GO:0046873</t>
  </si>
  <si>
    <t>metal ion transmembrane transporter acti...</t>
  </si>
  <si>
    <t>GO:0102756</t>
  </si>
  <si>
    <t>very-long-chain 3-ketoacyl-CoA synthase ...</t>
  </si>
  <si>
    <t>GO:0102336</t>
  </si>
  <si>
    <t>3-oxo-arachidoyl-CoA synthase activity</t>
  </si>
  <si>
    <t>GO:0102337</t>
  </si>
  <si>
    <t>3-oxo-cerotoyl-CoA synthase activity</t>
  </si>
  <si>
    <t>GO:0102338</t>
  </si>
  <si>
    <t>3-oxo-lignoceronyl-CoA synthase activity</t>
  </si>
  <si>
    <t>GO:0004648</t>
  </si>
  <si>
    <t>O-phospho-L-serine:2-oxoglutarate aminot...</t>
  </si>
  <si>
    <t>GO:0016702</t>
  </si>
  <si>
    <t>oxidoreductase activity, acting on singl...</t>
  </si>
  <si>
    <t>GO:0004850</t>
  </si>
  <si>
    <t>uridine phosphorylase activity</t>
  </si>
  <si>
    <t>GO:0009032</t>
  </si>
  <si>
    <t>thymidine phosphorylase activity</t>
  </si>
  <si>
    <t>GO:0071949</t>
  </si>
  <si>
    <t>FAD binding</t>
  </si>
  <si>
    <t>GO:0003756</t>
  </si>
  <si>
    <t>protein disulfide isomerase activity</t>
  </si>
  <si>
    <t>GO:0017124</t>
  </si>
  <si>
    <t>SH3 domain binding</t>
  </si>
  <si>
    <t>GO:0015385</t>
  </si>
  <si>
    <t>sodium:proton antiporter activity</t>
  </si>
  <si>
    <t>GO:0030544</t>
  </si>
  <si>
    <t>Hsp70 protein binding</t>
  </si>
  <si>
    <t>GO:0010997</t>
  </si>
  <si>
    <t>anaphase-promoting complex binding</t>
  </si>
  <si>
    <t>GO:0016307</t>
  </si>
  <si>
    <t>phosphatidylinositol phosphate kinase ac...</t>
  </si>
  <si>
    <t>GO:0071424</t>
  </si>
  <si>
    <t>rRNA (cytosine-N4-)-methyltransferase ac...</t>
  </si>
  <si>
    <t>GO:0016018</t>
  </si>
  <si>
    <t>cyclosporin A binding</t>
  </si>
  <si>
    <t>GO:0031418</t>
  </si>
  <si>
    <t>L-ascorbic acid binding</t>
  </si>
  <si>
    <t>GO:0097027</t>
  </si>
  <si>
    <t>ubiquitin-protein transferase activator ...</t>
  </si>
  <si>
    <t>GO:0016730</t>
  </si>
  <si>
    <t>oxidoreductase activity, acting on iron-...</t>
  </si>
  <si>
    <t>GO:0003743</t>
  </si>
  <si>
    <t>translation initiation factor activity</t>
  </si>
  <si>
    <t>GO:0003730</t>
  </si>
  <si>
    <t>mRNA 3'-UTR binding</t>
  </si>
  <si>
    <t>GO:0004802</t>
  </si>
  <si>
    <t>transketolase activity</t>
  </si>
  <si>
    <t>GO:0032559</t>
  </si>
  <si>
    <t>adenyl ribonucleotide binding</t>
  </si>
  <si>
    <t>GO:0003997</t>
  </si>
  <si>
    <t>acyl-CoA oxidase activity</t>
  </si>
  <si>
    <t>GO:0004035</t>
  </si>
  <si>
    <t>alkaline phosphatase activity</t>
  </si>
  <si>
    <t>GO:0003883</t>
  </si>
  <si>
    <t>CTP synthase activity</t>
  </si>
  <si>
    <t>GO:0005344</t>
  </si>
  <si>
    <t>oxygen carrier activity</t>
  </si>
  <si>
    <t>GO:0008705</t>
  </si>
  <si>
    <t>methionine synthase activity</t>
  </si>
  <si>
    <t>GO:0061630</t>
  </si>
  <si>
    <t>ubiquitin protein ligase activity</t>
  </si>
  <si>
    <t>GO:0004001</t>
  </si>
  <si>
    <t>adenosine kinase activity</t>
  </si>
  <si>
    <t>GO:0035515</t>
  </si>
  <si>
    <t>oxidative RNA demethylase activity</t>
  </si>
  <si>
    <t>GO:0042284</t>
  </si>
  <si>
    <t>sphingolipid delta-4 desaturase activity</t>
  </si>
  <si>
    <t>GO:0004435</t>
  </si>
  <si>
    <t>phosphatidylinositol phospholipase C act...</t>
  </si>
  <si>
    <t>GO:0003980</t>
  </si>
  <si>
    <t>UDP-glucose:glycoprotein glucosyltransfe...</t>
  </si>
  <si>
    <t>GO:0016154</t>
  </si>
  <si>
    <t>pyrimidine-nucleoside phosphorylase acti...</t>
  </si>
  <si>
    <t>GO:0010011</t>
  </si>
  <si>
    <t>auxin binding</t>
  </si>
  <si>
    <t>GO:0051879</t>
  </si>
  <si>
    <t>Hsp90 protein binding</t>
  </si>
  <si>
    <t>GO:0008430</t>
  </si>
  <si>
    <t>selenium binding</t>
  </si>
  <si>
    <t>GO:0071885</t>
  </si>
  <si>
    <t>N-terminal protein N-methyltransferase a...</t>
  </si>
  <si>
    <t>GO:0000009</t>
  </si>
  <si>
    <t>alpha-1,6-mannosyltransferase activity</t>
  </si>
  <si>
    <t>oxidoreductase activity, acting on paire...</t>
  </si>
  <si>
    <t>GO:0017150</t>
  </si>
  <si>
    <t>tRNA dihydrouridine synthase activity</t>
  </si>
  <si>
    <t>GO:0017136</t>
  </si>
  <si>
    <t>NAD-dependent histone deacetylase activi...</t>
  </si>
  <si>
    <t>GO:0016636</t>
  </si>
  <si>
    <t>oxidoreductase activity, acting on the C...</t>
  </si>
  <si>
    <t>GO:0044548</t>
  </si>
  <si>
    <t>S100 protein binding</t>
  </si>
  <si>
    <t>GO:0004383</t>
  </si>
  <si>
    <t>guanylate cyclase activity</t>
  </si>
  <si>
    <t>GO:0004656</t>
  </si>
  <si>
    <t>procollagen-proline 4-dioxygenase activi...</t>
  </si>
  <si>
    <t>GO:0008469</t>
  </si>
  <si>
    <t>histone-arginine N-methyltransferase act...</t>
  </si>
  <si>
    <t>GO:0140036</t>
  </si>
  <si>
    <t>ubiquitin-dependent protein binding</t>
  </si>
  <si>
    <t>GO:0042393</t>
  </si>
  <si>
    <t>histone binding</t>
  </si>
  <si>
    <t>GO:0003727</t>
  </si>
  <si>
    <t>single-stranded RNA binding</t>
  </si>
  <si>
    <t>GO:0030060</t>
  </si>
  <si>
    <t>L-malate dehydrogenase activity</t>
  </si>
  <si>
    <t>GO:0004618</t>
  </si>
  <si>
    <t>phosphoglycerate kinase activity</t>
  </si>
  <si>
    <t>GO:0010436</t>
  </si>
  <si>
    <t>carotenoid dioxygenase activity</t>
  </si>
  <si>
    <t>GO:0008373</t>
  </si>
  <si>
    <t>sialyltransferase activity</t>
  </si>
  <si>
    <t>GO:0005313</t>
  </si>
  <si>
    <t>L-glutamate transmembrane transporter ac...</t>
  </si>
  <si>
    <t>GO:0050464</t>
  </si>
  <si>
    <t>nitrate reductase (NADPH) activity</t>
  </si>
  <si>
    <t>GO:0004667</t>
  </si>
  <si>
    <t>prostaglandin-D synthase activity</t>
  </si>
  <si>
    <t>GO:0004631</t>
  </si>
  <si>
    <t>phosphomevalonate kinase activity</t>
  </si>
  <si>
    <t>GO:0036054</t>
  </si>
  <si>
    <t>protein-malonyllysine demalonylase activ...</t>
  </si>
  <si>
    <t>GO:0036055</t>
  </si>
  <si>
    <t>protein-succinyllysine desuccinylase act...</t>
  </si>
  <si>
    <t>PF13589.5___HATPase_c_3</t>
  </si>
  <si>
    <t>PF00578.20___AhpC-TSA</t>
  </si>
  <si>
    <t>PF03992.15___ABM</t>
  </si>
  <si>
    <t>PF10584.8___Proteasome_A_N</t>
  </si>
  <si>
    <t>PF00213.17___OSCP</t>
  </si>
  <si>
    <t>PF00389.29___2-Hacid_dh</t>
  </si>
  <si>
    <t>PF00056.22___Ldh_1_N</t>
  </si>
  <si>
    <t>PF00294.23___PfkB</t>
  </si>
  <si>
    <t>PF01798.17___Nop</t>
  </si>
  <si>
    <t>PF08156.12___NOP5NT</t>
  </si>
  <si>
    <t>PF00262.17___Calreticulin</t>
  </si>
  <si>
    <t>PF02826.18___2-Hacid_dh_C</t>
  </si>
  <si>
    <t>PF02866.17___Ldh_1_C</t>
  </si>
  <si>
    <t>PF00834.18___Ribul_P_3_epim</t>
  </si>
  <si>
    <t>PF12893.6___Lumazine_bd_2</t>
  </si>
  <si>
    <t>PF02427.16___PSI_PsaE</t>
  </si>
  <si>
    <t>PF00300.21___His_Phos_1</t>
  </si>
  <si>
    <t>PF11976.7___Rad60-SLD</t>
  </si>
  <si>
    <t>PF02991.15___Atg8</t>
  </si>
  <si>
    <t>PF01249.17___Ribosomal_S21e</t>
  </si>
  <si>
    <t>PF08240.11___ADH_N</t>
  </si>
  <si>
    <t>PF00121.17___TIM</t>
  </si>
  <si>
    <t>PF00542.18___Ribosomal_L12</t>
  </si>
  <si>
    <t>PF12838.6___Fer4_7</t>
  </si>
  <si>
    <t>PF00107.25___ADH_zinc_N</t>
  </si>
  <si>
    <t>PF01918.20___Alba</t>
  </si>
  <si>
    <t>PF10615.8___DUF2470</t>
  </si>
  <si>
    <t>PF00472.19___RF-1</t>
  </si>
  <si>
    <t>PF12804.6___NTP_transf_3</t>
  </si>
  <si>
    <t>PF03462.17___PCRF</t>
  </si>
  <si>
    <t>PF00705.17___PCNA_N</t>
  </si>
  <si>
    <t>PF00889.18___EF_TS</t>
  </si>
  <si>
    <t>PF01466.18___Skp1</t>
  </si>
  <si>
    <t>PF03091.14___CutA1</t>
  </si>
  <si>
    <t>PF00887.18___ACBP</t>
  </si>
  <si>
    <t>PF03931.14___Skp1_POZ</t>
  </si>
  <si>
    <t>PF04305.13___DUF455</t>
  </si>
  <si>
    <t>PF00316.19___FBPase</t>
  </si>
  <si>
    <t>PF00406.21___ADK</t>
  </si>
  <si>
    <t>PF08802.9___CytB6-F_Fe-S</t>
  </si>
  <si>
    <t>PF00179.25___UQ_con</t>
  </si>
  <si>
    <t>PF13649.5___Methyltransf_25</t>
  </si>
  <si>
    <t>PF02823.15___ATP-synt_DE_N</t>
  </si>
  <si>
    <t>PF00081.21___Sod_Fe_N</t>
  </si>
  <si>
    <t>PF01124.17___MAPEG</t>
  </si>
  <si>
    <t>PF00005.26___ABC_tran</t>
  </si>
  <si>
    <t>PF13432.5___TPR_16</t>
  </si>
  <si>
    <t>PF13087.5___AAA_12</t>
  </si>
  <si>
    <t>PF01554.17___MatE</t>
  </si>
  <si>
    <t>PF01494.18___FAD_binding_3</t>
  </si>
  <si>
    <t>PF13229.5___Beta_helix</t>
  </si>
  <si>
    <t>PF00117.27___GATase</t>
  </si>
  <si>
    <t>PF00083.23___Sugar_tr</t>
  </si>
  <si>
    <t>PF07885.15___Ion_trans_2</t>
  </si>
  <si>
    <t>PF08238.11___Sel1</t>
  </si>
  <si>
    <t>PF03133.14___TTL</t>
  </si>
  <si>
    <t>PF01189.16___Methyltr_RsmB-F</t>
  </si>
  <si>
    <t>PF00225.22___Kinesin</t>
  </si>
  <si>
    <t>PF08373.9___RAP</t>
  </si>
  <si>
    <t>PF01170.17___UPF0020</t>
  </si>
  <si>
    <t>PF02779.23___Transket_pyr</t>
  </si>
  <si>
    <t>PF04577.13___DUF563</t>
  </si>
  <si>
    <t>PF00415.17___RCC1</t>
  </si>
  <si>
    <t>PF00566.17___RabGAP-TBC</t>
  </si>
  <si>
    <t>PF00588.18___SpoU_methylase</t>
  </si>
  <si>
    <t>PF02037.26___SAP</t>
  </si>
  <si>
    <t>PF01434.17___Peptidase_M41</t>
  </si>
  <si>
    <t>PF00702.25___Hydrolase</t>
  </si>
  <si>
    <t>PF05686.11___Glyco_transf_90</t>
  </si>
  <si>
    <t>PF00464.18___SHMT</t>
  </si>
  <si>
    <t>PF01077.21___NIR_SIR</t>
  </si>
  <si>
    <t>PF01612.19___DNA_pol_A_exo1</t>
  </si>
  <si>
    <t>PF00654.19___Voltage_CLC</t>
  </si>
  <si>
    <t>PF01740.20___STAS</t>
  </si>
  <si>
    <t>PF05118.14___Asp_Arg_Hydrox</t>
  </si>
  <si>
    <t>PF01764.24___Lipase_3</t>
  </si>
  <si>
    <t>PF00685.26___Sulfotransfer_1</t>
  </si>
  <si>
    <t>PF02668.15___TauD</t>
  </si>
  <si>
    <t>PF12237.7___PCIF1_WW</t>
  </si>
  <si>
    <t>PF01699.23___Na_Ca_ex</t>
  </si>
  <si>
    <t>PF13671.5___AAA_33</t>
  </si>
  <si>
    <t>PF02836.16___Glyco_hydro_2_C</t>
  </si>
  <si>
    <t>PF01529.19___DHHC</t>
  </si>
  <si>
    <t>PF02714.14___RSN1_7TM</t>
  </si>
  <si>
    <t>PF01501.19___Glyco_transf_8</t>
  </si>
  <si>
    <t>PF00149.27___Metallophos</t>
  </si>
  <si>
    <t>PF09335.10___SNARE_assoc</t>
  </si>
  <si>
    <t>PF14310.5___Fn3-like</t>
  </si>
  <si>
    <t>PF13091.5___PLDc_2</t>
  </si>
  <si>
    <t>PF01131.19___Topoisom_bac</t>
  </si>
  <si>
    <t>PF08627.9___CRT-like</t>
  </si>
  <si>
    <t>PF00109.25___ketoacyl-synt</t>
  </si>
  <si>
    <t>PF02450.14___LCAT</t>
  </si>
  <si>
    <t>PF13679.5___Methyltransf_32</t>
  </si>
  <si>
    <t>PF00456.20___Transketolase_N</t>
  </si>
  <si>
    <t>PF02390.16___Methyltransf_4</t>
  </si>
  <si>
    <t>PF13673.6___Acetyltransf_10</t>
  </si>
  <si>
    <t>PF01026.20___TatD_DNase</t>
  </si>
  <si>
    <t>PF04232.11___SpoVS</t>
  </si>
  <si>
    <t>PF00115.19___COX1</t>
  </si>
  <si>
    <t>PF00128.23___Alpha-amylase</t>
  </si>
  <si>
    <t>PF00067.21___p450</t>
  </si>
  <si>
    <t>PF00285.20___Citrate_synt</t>
  </si>
  <si>
    <t>PF00583.24___Acetyltransf_1</t>
  </si>
  <si>
    <t>PF13475.5___DUF4116</t>
  </si>
  <si>
    <t>PF00112.22___Peptidase_C1</t>
  </si>
  <si>
    <t>PF00033.18___Cytochrome_B</t>
  </si>
  <si>
    <t>PF02214.21___BTB_2</t>
  </si>
  <si>
    <t>PF00975.19___Thioesterase</t>
  </si>
  <si>
    <t>PF01793.15___Glyco_transf_15</t>
  </si>
  <si>
    <t>PF01416.19___PseudoU_synth_1</t>
  </si>
  <si>
    <t>PF00290.19___Trp_syntA</t>
  </si>
  <si>
    <t>PF00032.16___Cytochrom_B_C</t>
  </si>
  <si>
    <t>PF01062.20___Bestrophin</t>
  </si>
  <si>
    <t>PF01594.15___AI-2E_transport</t>
  </si>
  <si>
    <t>PF01424.21___R3H</t>
  </si>
  <si>
    <t>PF00211.19___Guanylate_cyc</t>
  </si>
  <si>
    <t>PF06472.14___ABC_membrane_2</t>
  </si>
  <si>
    <t>PF11262.7___Tho2</t>
  </si>
  <si>
    <t>PF13410.5___GST_C_2</t>
  </si>
  <si>
    <t>PF06039.14___Mqo</t>
  </si>
  <si>
    <t>PF01341.16___Glyco_hydro_6</t>
  </si>
  <si>
    <t>PF07787.11___TMEM43</t>
  </si>
  <si>
    <t>PF00106.24___adh_short</t>
  </si>
  <si>
    <t>PF00004.28___AAA</t>
  </si>
  <si>
    <t>PF02747.14___PCNA_C</t>
  </si>
  <si>
    <t>PF17136.3___ribosomal_L24</t>
  </si>
  <si>
    <t>PF14811.5___TPD</t>
  </si>
  <si>
    <t>PF08939.9___DUF1917</t>
  </si>
  <si>
    <t>PF00348.16___polyprenyl_synt</t>
  </si>
  <si>
    <t>PF04669.12___Polysacc_synt_4</t>
  </si>
  <si>
    <t>PF09980.8___DUF2214</t>
  </si>
  <si>
    <t>PF06026.13___Rib_5-P_isom_A</t>
  </si>
  <si>
    <t>PF01632.18___Ribosomal_L35p</t>
  </si>
  <si>
    <t>PF01920.19___Prefoldin_2</t>
  </si>
  <si>
    <t>PF02958.19___EcKinase</t>
  </si>
  <si>
    <t>PF01070.17___FMN_dh</t>
  </si>
  <si>
    <t>PF12710.6___HAD</t>
  </si>
  <si>
    <t>PF06071.12___YchF-GTPase_C</t>
  </si>
  <si>
    <t>PF03747.13___ADP_ribosyl_GH</t>
  </si>
  <si>
    <t>PF02824.20___TGS</t>
  </si>
  <si>
    <t>PF01197.17___Ribosomal_L31</t>
  </si>
  <si>
    <t>PF16897.4___MMR_HSR1_Xtn</t>
  </si>
  <si>
    <t>PF00134.22___Cyclin_N</t>
  </si>
  <si>
    <t>PF02953.14___zf-Tim10_DDP</t>
  </si>
  <si>
    <t>PF14977.5___FAM194</t>
  </si>
  <si>
    <t>PF03069.14___FmdA_AmdA</t>
  </si>
  <si>
    <t>PF03070.15___TENA_THI-4</t>
  </si>
  <si>
    <t>PF16864.4___Dimerisation2</t>
  </si>
  <si>
    <t>PF00857.19___Isochorismatase</t>
  </si>
  <si>
    <t>PF01738.17___DLH</t>
  </si>
  <si>
    <t>PF13460.5___NAD_binding_10</t>
  </si>
  <si>
    <t>PF00571.27___CBS</t>
  </si>
  <si>
    <t>PF07767.10___Nop53</t>
  </si>
  <si>
    <t>PF00970.23___FAD_binding_6</t>
  </si>
  <si>
    <t>PF00171.21___Aldedh</t>
  </si>
  <si>
    <t>PF02867.14___Ribonuc_red_lgC</t>
  </si>
  <si>
    <t>PF01490.17___Aa_trans</t>
  </si>
  <si>
    <t>PF03971.13___IDH</t>
  </si>
  <si>
    <t>PF01456.16___Mucin</t>
  </si>
  <si>
    <t>PF12763.6___EF-hand_4</t>
  </si>
  <si>
    <t>PF16113.4___ECH_2</t>
  </si>
  <si>
    <t>PF01545.20___Cation_efflux</t>
  </si>
  <si>
    <t>PF01593.23___Amino_oxidase</t>
  </si>
  <si>
    <t>PF09127.10___Leuk-A4-hydro_C</t>
  </si>
  <si>
    <t>PF08241.11___Methyltransf_11</t>
  </si>
  <si>
    <t>PF00840.19___Glyco_hydro_7</t>
  </si>
  <si>
    <t>PF13193.5___AMP-binding_C</t>
  </si>
  <si>
    <t>PF04909.13___Amidohydro_2</t>
  </si>
  <si>
    <t>PF02146.16___SIR2</t>
  </si>
  <si>
    <t>PF00173.27___Cyt-b5</t>
  </si>
  <si>
    <t>PF13964.5___Kelch_6</t>
  </si>
  <si>
    <t>PF08543.11___Phos_pyr_kin</t>
  </si>
  <si>
    <t>PF02230.15___Abhydrolase_2</t>
  </si>
  <si>
    <t>PF03016.14___Exostosin</t>
  </si>
  <si>
    <t>PF01569.20___PAP2</t>
  </si>
  <si>
    <t>PF00043.24___GST_C</t>
  </si>
  <si>
    <t>PF09423.9___PhoD</t>
  </si>
  <si>
    <t>PF07992.13___Pyr_redox_2</t>
  </si>
  <si>
    <t>PF04378.12___RsmJ</t>
  </si>
  <si>
    <t>PF00795.21___CN_hydrolase</t>
  </si>
  <si>
    <t>PF13768.5___VWA_3</t>
  </si>
  <si>
    <t>PF01565.22___FAD_binding_4</t>
  </si>
  <si>
    <t>PF01453.23___B_lectin</t>
  </si>
  <si>
    <t>PF10127.8___Nuc-transf</t>
  </si>
  <si>
    <t>PF01578.19___Cytochrom_C_asm</t>
  </si>
  <si>
    <t>PF05787.12___DUF839</t>
  </si>
  <si>
    <t>PF14528.5___LAGLIDADG_3</t>
  </si>
  <si>
    <t>PF09084.10___NMT1</t>
  </si>
  <si>
    <t>PF01293.19___PEPCK_ATP</t>
  </si>
  <si>
    <t>PF01196.18___Ribosomal_L17</t>
  </si>
  <si>
    <t>PF13847.5___Methyltransf_31</t>
  </si>
  <si>
    <t>PF03200.15___Glyco_hydro_63</t>
  </si>
  <si>
    <t>PF00408.19___PGM_PMM_IV</t>
  </si>
  <si>
    <t>PF02661.17___Fic</t>
  </si>
  <si>
    <t>PF02880.15___PGM_PMM_III</t>
  </si>
  <si>
    <t>PF00388.18___PI-PLC-X</t>
  </si>
  <si>
    <t>PF01507.18___PAPS_reduct</t>
  </si>
  <si>
    <t>PF02219.16___MTHFR</t>
  </si>
  <si>
    <t>PF01951.15___Archease</t>
  </si>
  <si>
    <t>PF16655.4___PhoD_N</t>
  </si>
  <si>
    <t>PF11700.7___ATG22</t>
  </si>
  <si>
    <t>PF08495.9___FIST</t>
  </si>
  <si>
    <t>PF00175.20___NAD_binding_1</t>
  </si>
  <si>
    <t>PF12146.7___Hydrolase_4</t>
  </si>
  <si>
    <t>PF03314.13___DUF273</t>
  </si>
  <si>
    <t>PF12697.6___Abhydrolase_6</t>
  </si>
  <si>
    <t>PF01747.16___ATP-sulfurylase</t>
  </si>
  <si>
    <t>PF02878.15___PGM_PMM_I</t>
  </si>
  <si>
    <t>PF01458.16___UPF0051</t>
  </si>
  <si>
    <t>PF13326.5___PSII_Pbs27</t>
  </si>
  <si>
    <t>PF13911.5___AhpC-TSA_2</t>
  </si>
  <si>
    <t>PF00060.25___Lig_chan</t>
  </si>
  <si>
    <t>PF13704.5___Glyco_tranf_2_4</t>
  </si>
  <si>
    <t>PF01227.21___GTP_cyclohydroI</t>
  </si>
  <si>
    <t>PF02729.20___OTCace_N</t>
  </si>
  <si>
    <t>PF14306.5___PUA_2</t>
  </si>
  <si>
    <t>PF02910.19___Succ_DH_flav_C</t>
  </si>
  <si>
    <t>PF05153.14___MIOX</t>
  </si>
  <si>
    <t>PF08417.11___PaO</t>
  </si>
  <si>
    <t>PF04072.13___LCM</t>
  </si>
  <si>
    <t>PF00929.23___RNase_T</t>
  </si>
  <si>
    <t>PF02882.18___THF_DHG_CYH_C</t>
  </si>
  <si>
    <t>PF12627.6___PolyA_pol_RNAbd</t>
  </si>
  <si>
    <t>PF04762.11___IKI3</t>
  </si>
  <si>
    <t>PF01923.17___Cob_adeno_trans</t>
  </si>
  <si>
    <t>PF01743.19___PolyA_pol</t>
  </si>
  <si>
    <t>PF01120.16___Alpha_L_fucos</t>
  </si>
  <si>
    <t>PF11882.7___DUF3402</t>
  </si>
  <si>
    <t>PF03291.15___Pox_MCEL</t>
  </si>
  <si>
    <t>PF00710.19___Asparaginase</t>
  </si>
  <si>
    <t>PF12465.7___Pr_beta_C</t>
  </si>
  <si>
    <t>PF06624.11___RAMP4</t>
  </si>
  <si>
    <t>PF14529.5___Exo_endo_phos_2</t>
  </si>
  <si>
    <t>PF00453.17___Ribosomal_L20</t>
  </si>
  <si>
    <t>PF13398.5___Peptidase_M50B</t>
  </si>
  <si>
    <t>PF05140.13___ResB</t>
  </si>
  <si>
    <t>PF13434.5___K_oxygenase</t>
  </si>
  <si>
    <t>PF03492.14___Methyltransf_7</t>
  </si>
  <si>
    <t>PF05899.11___Cupin_3</t>
  </si>
  <si>
    <t>PF00837.16___T4_deiodinase</t>
  </si>
  <si>
    <t>PF04127.14___DFP</t>
  </si>
  <si>
    <t>PF16134.4___THOC2_N</t>
  </si>
  <si>
    <t>PF03595.16___SLAC1</t>
  </si>
  <si>
    <t>PF04525.11___LOR</t>
  </si>
  <si>
    <t>PF03265.14___DNase_II</t>
  </si>
  <si>
    <t>PF13945.5___NST1</t>
  </si>
  <si>
    <t>PF16131.4___Torus</t>
  </si>
  <si>
    <t>PF03703.13___bPH_2</t>
  </si>
  <si>
    <t>PF07728.13___AAA_5</t>
  </si>
  <si>
    <t>PF00041.20___fn3</t>
  </si>
  <si>
    <t>PF00397.25___WW</t>
  </si>
  <si>
    <t>PF00498.25___FHA</t>
  </si>
  <si>
    <t>PF03028.14___Dynein_heavy</t>
  </si>
  <si>
    <t>PF00632.24___HECT</t>
  </si>
  <si>
    <t>PF03109.15___ABC1</t>
  </si>
  <si>
    <t>PF00627.30___UBA</t>
  </si>
  <si>
    <t>PF13948.5___DUF4215</t>
  </si>
  <si>
    <t>PF08659.9___KR</t>
  </si>
  <si>
    <t>PF09409.9___PUB</t>
  </si>
  <si>
    <t>PF01833.23___TIG</t>
  </si>
  <si>
    <t>PF00639.20___Rotamase</t>
  </si>
  <si>
    <t>PF00462.23___Glutaredoxin</t>
  </si>
  <si>
    <t>PF11527.7___ARL2_Bind_BART</t>
  </si>
  <si>
    <t>PF07719.16___TPR_2</t>
  </si>
  <si>
    <t>PF01145.24___Band_7</t>
  </si>
  <si>
    <t>PF00150.17___Cellulase</t>
  </si>
  <si>
    <t>PF02801.21___Ketoacyl-synt_C</t>
  </si>
  <si>
    <t>PF00686.18___CBM_20</t>
  </si>
  <si>
    <t>PF12775.6___AAA_7</t>
  </si>
  <si>
    <t>PF00233.18___PDEase_I</t>
  </si>
  <si>
    <t>PF08016.11___PKD_channel</t>
  </si>
  <si>
    <t>PF05903.13___Peptidase_C97</t>
  </si>
  <si>
    <t>PF02225.21___PA</t>
  </si>
  <si>
    <t>PF08393.12___DHC_N2</t>
  </si>
  <si>
    <t>PF12781.6___AAA_9</t>
  </si>
  <si>
    <t>PF02181.22___FH2</t>
  </si>
  <si>
    <t>PF00787.23___PX</t>
  </si>
  <si>
    <t>PF08795.9___DUF1796</t>
  </si>
  <si>
    <t>PF07717.15___OB_NTP_bind</t>
  </si>
  <si>
    <t>PF01363.20___FYVE</t>
  </si>
  <si>
    <t>PF03071.14___GNT-I</t>
  </si>
  <si>
    <t>PF00501.27___AMP-binding</t>
  </si>
  <si>
    <t>PF04408.22___HA2</t>
  </si>
  <si>
    <t>PF03969.15___AFG1_ATPase</t>
  </si>
  <si>
    <t>PF01602.19___Adaptin_N</t>
  </si>
  <si>
    <t>PF13414.5___TPR_11</t>
  </si>
  <si>
    <t>PF02213.15___GYF</t>
  </si>
  <si>
    <t>PF01590.25___GAF</t>
  </si>
  <si>
    <t>PF01412.17___ArfGap</t>
  </si>
  <si>
    <t>PF13405.5___EF-hand_6</t>
  </si>
  <si>
    <t>PF01467.25___CTP_transf_like</t>
  </si>
  <si>
    <t>PF00063.20___Myosin_head</t>
  </si>
  <si>
    <t>PF12780.6___AAA_8</t>
  </si>
  <si>
    <t>PF12906.6___RINGv</t>
  </si>
  <si>
    <t>PF05577.11___Peptidase_S28</t>
  </si>
  <si>
    <t>PF02263.18___GBP</t>
  </si>
  <si>
    <t>PF01751.21___Toprim</t>
  </si>
  <si>
    <t>PF12849.6___PBP_like_2</t>
  </si>
  <si>
    <t>PF01369.19___Sec7</t>
  </si>
  <si>
    <t>PF00650.19___CRAL_TRIO</t>
  </si>
  <si>
    <t>PF00293.27___NUDIX</t>
  </si>
  <si>
    <t>PF01169.18___UPF0016</t>
  </si>
  <si>
    <t>PF01027.19___Bax1-I</t>
  </si>
  <si>
    <t>PF00152.19___tRNA-synt_2</t>
  </si>
  <si>
    <t>PF13520.5___AA_permease_2</t>
  </si>
  <si>
    <t>PF13426.6___PAS_9</t>
  </si>
  <si>
    <t>PF05175.13___MTS</t>
  </si>
  <si>
    <t>PF02463.18___SMC_N</t>
  </si>
  <si>
    <t>PF00888.21___Cullin</t>
  </si>
  <si>
    <t>PF14765.5___PS-DH</t>
  </si>
  <si>
    <t>PF00557.23___Peptidase_M24</t>
  </si>
  <si>
    <t>PF00454.26___PI3_PI4_kinase</t>
  </si>
  <si>
    <t>PF01694.21___Rhomboid</t>
  </si>
  <si>
    <t>PF00932.18___LTD</t>
  </si>
  <si>
    <t>PF14312.5___FG-GAP_2</t>
  </si>
  <si>
    <t>PF02347.15___GDC-P</t>
  </si>
  <si>
    <t>PF13537.5___GATase_7</t>
  </si>
  <si>
    <t>PF01336.24___tRNA_anti-codon</t>
  </si>
  <si>
    <t>PF04982.12___HPP</t>
  </si>
  <si>
    <t>PF13347.5___MFS_2</t>
  </si>
  <si>
    <t>PF05212.11___DUF707</t>
  </si>
  <si>
    <t>PF00089.25___Trypsin</t>
  </si>
  <si>
    <t>PF01965.23___DJ-1_PfpI</t>
  </si>
  <si>
    <t>PF00465.18___Fe-ADH</t>
  </si>
  <si>
    <t>PF12769.6___PNTB_4TM</t>
  </si>
  <si>
    <t>PF06325.12___PrmA</t>
  </si>
  <si>
    <t>PF00696.27___AA_kinase</t>
  </si>
  <si>
    <t>PF00035.25___dsrm</t>
  </si>
  <si>
    <t>PF04749.16___PLAC8</t>
  </si>
  <si>
    <t>PF14602.5___Hexapep_2</t>
  </si>
  <si>
    <t>PF14766.5___RPA_interact_N</t>
  </si>
  <si>
    <t>PF10230.8___LIDHydrolase</t>
  </si>
  <si>
    <t>PF04097.13___Nic96</t>
  </si>
  <si>
    <t>PF00830.18___Ribosomal_L28</t>
  </si>
  <si>
    <t>PF07168.10___Ureide_permease</t>
  </si>
  <si>
    <t>PF12873.6___DUF3825</t>
  </si>
  <si>
    <t>PF14768.5___RPA_interact_C</t>
  </si>
  <si>
    <t>PF06977.10___SdiA-regulated</t>
  </si>
  <si>
    <t>PF03853.14___YjeF_N</t>
  </si>
  <si>
    <t>PF13643.5___DUF4145</t>
  </si>
  <si>
    <t>PF02825.19___WWE</t>
  </si>
  <si>
    <t>PF00656.21___Peptidase_C14</t>
  </si>
  <si>
    <t>PF03160.13___Calx-beta</t>
  </si>
  <si>
    <t>PF08385.11___DHC_N1</t>
  </si>
  <si>
    <t>PF00326.20___Peptidase_S9</t>
  </si>
  <si>
    <t>PF00125.23___Histone</t>
  </si>
  <si>
    <t>Total IsoSeq transcripts</t>
  </si>
  <si>
    <t>Transcripts with just DinoSL</t>
  </si>
  <si>
    <t>Transcripts with DinoSL + 1xRelic</t>
  </si>
  <si>
    <t>Transcripts with DinoSL + 2xRelic</t>
  </si>
  <si>
    <t>Transcripts with DinoSL + 3xRelic</t>
  </si>
  <si>
    <t>Transcripts with DinoSL + 4xRelic</t>
  </si>
  <si>
    <t>DinoSL selected library</t>
  </si>
  <si>
    <t>No.</t>
  </si>
  <si>
    <t>%</t>
  </si>
  <si>
    <t>Alternative exon</t>
  </si>
  <si>
    <t>Alternative donor site</t>
  </si>
  <si>
    <t>Alternative acceptor site</t>
  </si>
  <si>
    <t>Ends in intron</t>
  </si>
  <si>
    <t>Starts in intron</t>
  </si>
  <si>
    <t>Skipped exon</t>
  </si>
  <si>
    <t>Retained exon</t>
  </si>
  <si>
    <t>Spliced intron</t>
  </si>
  <si>
    <t>Retained intron</t>
  </si>
  <si>
    <t>No. DUF3494 domains identified</t>
  </si>
  <si>
    <t>No. proteins with DUF3494 domains</t>
  </si>
  <si>
    <t>No. DUF3494 proteins with other domains</t>
  </si>
  <si>
    <t>No. multi-DUF3494 containing protein</t>
  </si>
  <si>
    <t>No. single exon genes with DUF3494</t>
  </si>
  <si>
    <t>No. proteins in tandem blocks</t>
  </si>
  <si>
    <t>Genes nested in long introns</t>
  </si>
  <si>
    <t>Yes</t>
  </si>
  <si>
    <t>Are blocks unidirectional?</t>
  </si>
  <si>
    <t>CCMP138</t>
  </si>
  <si>
    <t>Cladocopium sp. C92</t>
  </si>
  <si>
    <t>Amoebophrya ceratii</t>
  </si>
  <si>
    <t>John et al. 2019</t>
  </si>
  <si>
    <t>4,769 Mbp</t>
  </si>
  <si>
    <t>186 Kbp</t>
  </si>
  <si>
    <r>
      <rPr>
        <b/>
        <i/>
        <sz val="11"/>
        <color theme="1"/>
        <rFont val="Calibri"/>
        <family val="2"/>
        <scheme val="minor"/>
      </rPr>
      <t>Hematodinium</t>
    </r>
    <r>
      <rPr>
        <b/>
        <sz val="11"/>
        <color theme="1"/>
        <rFont val="Calibri"/>
        <family val="2"/>
        <scheme val="minor"/>
      </rPr>
      <t xml:space="preserve"> sp.</t>
    </r>
  </si>
  <si>
    <t>Gornik et al. 2015</t>
  </si>
  <si>
    <t>Data unavalible; statistics as reported</t>
  </si>
  <si>
    <t>-</t>
  </si>
  <si>
    <t>Breviolum aenigmaticum</t>
  </si>
  <si>
    <t>Breviolum pseudominutum</t>
  </si>
  <si>
    <t>Breviolum psygmophilum</t>
  </si>
  <si>
    <t>Breviolum minutum</t>
  </si>
  <si>
    <t>Cladocopium sp.</t>
  </si>
  <si>
    <t>Durusdinium sp.</t>
  </si>
  <si>
    <t>Effrenium sp.</t>
  </si>
  <si>
    <t>Fugacium kawagutii</t>
  </si>
  <si>
    <t>MaSuRCA Final</t>
  </si>
  <si>
    <t>MaSuRCA Raw</t>
  </si>
  <si>
    <t>P. glacialis CCMP1383</t>
  </si>
  <si>
    <t>Isoforms with DinoSL selected transcripts</t>
  </si>
  <si>
    <t>Total PASA TUs</t>
  </si>
  <si>
    <t>DinoSL-type TUs</t>
  </si>
  <si>
    <t>Total isoforms constructed using all DinoSL-type transcripts</t>
  </si>
  <si>
    <t>Total PASA isoforms</t>
  </si>
  <si>
    <t>Isoforms with 1 x Relic DinoSL-type transcripts</t>
  </si>
  <si>
    <t>Isoforms with 2 x Relic DinoSL-type transcripts</t>
  </si>
  <si>
    <t>Isoforms with 3 x Relic DinoSL-type transcripts</t>
  </si>
  <si>
    <t>Isoforms with 4 x Relic DinoSL-type transcripts</t>
  </si>
  <si>
    <t>DinoSL-type TUs on scaffolds with other TUs</t>
  </si>
  <si>
    <t>DinoSL-type TUs within 5 Kbp of another DinoSL TU</t>
  </si>
  <si>
    <t>P. glacialis CCMP2088</t>
  </si>
  <si>
    <t>Note 2: Nested genes were ignored for "Gene Content" and "Average intergenic region length" analysis. The nexted gene exon length was subtracted from total intron length.</t>
  </si>
  <si>
    <t>Average number of exons per gene</t>
  </si>
  <si>
    <t>Note 1: Gene annotations from Chen et al. 2019.</t>
  </si>
  <si>
    <t>Note 3: No predicted genes reported.</t>
  </si>
  <si>
    <t>PF08540.9___HMG_CoA_synt_C</t>
  </si>
  <si>
    <t>PF08271.11___TF_Zn_Ribbon</t>
  </si>
  <si>
    <t>PF05295.10___Luciferase_N</t>
  </si>
  <si>
    <t>PF13854.5___Kelch_5</t>
  </si>
  <si>
    <t>PF17189.3___Glyco_hydro_30C</t>
  </si>
  <si>
    <t>PF09724.8___Dcc1</t>
  </si>
  <si>
    <t>PF01274.21___Malate_synthase</t>
  </si>
  <si>
    <t>PF04189.12___Gcd10p</t>
  </si>
  <si>
    <t>PF06012.11___DUF908</t>
  </si>
  <si>
    <t>PF03074.15___GCS</t>
  </si>
  <si>
    <t>PF01154.16___HMG_CoA_synt_N</t>
  </si>
  <si>
    <t>PF11815.7___DUF3336</t>
  </si>
  <si>
    <t>PF04886.11___PT</t>
  </si>
  <si>
    <t>PF08524.10___rRNA_processing</t>
  </si>
  <si>
    <t>PF12907.6___zf-met2</t>
  </si>
  <si>
    <t>PF16206.4___Mon2_C</t>
  </si>
  <si>
    <t>PF04179.11___Init_tRNA_PT</t>
  </si>
  <si>
    <t>PF15963.4___Myb_DNA-bind_7</t>
  </si>
  <si>
    <t>PF00008.26___EGF</t>
  </si>
  <si>
    <t>PF10644.8___Misat_Tub_SegII</t>
  </si>
  <si>
    <t>PF10203.8___Pet191_N</t>
  </si>
  <si>
    <t>PF06025.11___DUF913</t>
  </si>
  <si>
    <t>PF10213.8___MRP-S28</t>
  </si>
  <si>
    <t>PF01432.19___Peptidase_M3</t>
  </si>
  <si>
    <t>PF03881.13___Fructosamin_kin</t>
  </si>
  <si>
    <t>PF00162.18___PGK</t>
  </si>
  <si>
    <t>PF07517.13___SecA_DEAD</t>
  </si>
  <si>
    <t>PF17210.2___SdrD_B</t>
  </si>
  <si>
    <t>PF01916.16___DS</t>
  </si>
  <si>
    <t>PF13237.5___Fer4_10</t>
  </si>
  <si>
    <t>PF14684.5___Tricorn_C1</t>
  </si>
  <si>
    <t>PF02698.16___DUF218</t>
  </si>
  <si>
    <t>PF14008.5___Metallophos_C</t>
  </si>
  <si>
    <t>PF13813.5___MBOAT_2</t>
  </si>
  <si>
    <t>PF03815.18___LCCL</t>
  </si>
  <si>
    <t>PF04095.15___NAPRTase</t>
  </si>
  <si>
    <t>PF00533.25___BRCT</t>
  </si>
  <si>
    <t>PF04970.12___LRAT</t>
  </si>
  <si>
    <t>PF16661.4___Lactamase_B_6</t>
  </si>
  <si>
    <t>PF10211.8___Ax_dynein_light</t>
  </si>
  <si>
    <t>PF00439.24___Bromodomain</t>
  </si>
  <si>
    <t>PF14701.5___hDGE_amylase</t>
  </si>
  <si>
    <t>PF00350.22___Dynamin_N</t>
  </si>
  <si>
    <t>PF04488.14___Gly_transf_sug</t>
  </si>
  <si>
    <t>PF08837.10___DUF1810</t>
  </si>
  <si>
    <t>PF08542.10___Rep_fac_C</t>
  </si>
  <si>
    <t>PF00314.16___Thaumatin</t>
  </si>
  <si>
    <t>PF13240.5___zinc_ribbon_2</t>
  </si>
  <si>
    <t>PF01136.18___Peptidase_U32</t>
  </si>
  <si>
    <t>PF08565.10___CDC37_M</t>
  </si>
  <si>
    <t>GO:0039503</t>
  </si>
  <si>
    <t>suppression by virus of host innate immu...</t>
  </si>
  <si>
    <t>GO:0007029</t>
  </si>
  <si>
    <t>endoplasmic reticulum organization</t>
  </si>
  <si>
    <t>GO:0009738</t>
  </si>
  <si>
    <t>abscisic acid-activated signaling pathwa...</t>
  </si>
  <si>
    <t>GO:0030148</t>
  </si>
  <si>
    <t>sphingolipid biosynthetic process</t>
  </si>
  <si>
    <t>GO:0048754</t>
  </si>
  <si>
    <t>branching morphogenesis of an epithelial...</t>
  </si>
  <si>
    <t>GO:0032870</t>
  </si>
  <si>
    <t>cellular response to hormone stimulus</t>
  </si>
  <si>
    <t>GO:0042256</t>
  </si>
  <si>
    <t>mature ribosome assembly</t>
  </si>
  <si>
    <t>GO:0006108</t>
  </si>
  <si>
    <t>malate metabolic process</t>
  </si>
  <si>
    <t>GO:2000242</t>
  </si>
  <si>
    <t>negative regulation of reproductive proc...</t>
  </si>
  <si>
    <t>GO:0006480</t>
  </si>
  <si>
    <t>N-terminal protein amino acid methylatio...</t>
  </si>
  <si>
    <t>GO:0002128</t>
  </si>
  <si>
    <t>tRNA nucleoside ribose methylation</t>
  </si>
  <si>
    <t>GO:0033339</t>
  </si>
  <si>
    <t>pectoral fin development</t>
  </si>
  <si>
    <t>GO:2001243</t>
  </si>
  <si>
    <t>negative regulation of intrinsic apoptot...</t>
  </si>
  <si>
    <t>GO:0042438</t>
  </si>
  <si>
    <t>melanin biosynthetic process</t>
  </si>
  <si>
    <t>GO:0032402</t>
  </si>
  <si>
    <t>melanosome transport</t>
  </si>
  <si>
    <t>GO:0007194</t>
  </si>
  <si>
    <t>negative regulation of adenylate cyclase...</t>
  </si>
  <si>
    <t>GO:0051877</t>
  </si>
  <si>
    <t>pigment granule aggregation in cell cent...</t>
  </si>
  <si>
    <t>GO:0048229</t>
  </si>
  <si>
    <t>gametophyte development</t>
  </si>
  <si>
    <t>GO:0006693</t>
  </si>
  <si>
    <t>prostaglandin metabolic process</t>
  </si>
  <si>
    <t>GO:0030162</t>
  </si>
  <si>
    <t>regulation of proteolysis</t>
  </si>
  <si>
    <t>GO:0070085</t>
  </si>
  <si>
    <t>glycosylation</t>
  </si>
  <si>
    <t>GO:0098590</t>
  </si>
  <si>
    <t>plasma membrane region</t>
  </si>
  <si>
    <t>GO:0033644</t>
  </si>
  <si>
    <t>host cell membrane</t>
  </si>
  <si>
    <t>GO:0005720</t>
  </si>
  <si>
    <t>nuclear heterochromatin</t>
  </si>
  <si>
    <t>GO:0043025</t>
  </si>
  <si>
    <t>neuronal cell body</t>
  </si>
  <si>
    <t>GO:0031984</t>
  </si>
  <si>
    <t>organelle subcompartment</t>
  </si>
  <si>
    <t>GO:0042644</t>
  </si>
  <si>
    <t>chloroplast nucleoid</t>
  </si>
  <si>
    <t>GO:0031968</t>
  </si>
  <si>
    <t>organelle outer membrane</t>
  </si>
  <si>
    <t>GO:0098687</t>
  </si>
  <si>
    <t>chromosomal region</t>
  </si>
  <si>
    <t>GO:0044431</t>
  </si>
  <si>
    <t>Golgi apparatus part</t>
  </si>
  <si>
    <t>GO:0030176</t>
  </si>
  <si>
    <t>integral component of endoplasmic reticu...</t>
  </si>
  <si>
    <t>GO:0005721</t>
  </si>
  <si>
    <t>pericentric heterochromatin</t>
  </si>
  <si>
    <t>GO:0030424</t>
  </si>
  <si>
    <t>axon</t>
  </si>
  <si>
    <t>GO:0044815</t>
  </si>
  <si>
    <t>DNA packaging complex</t>
  </si>
  <si>
    <t>GO:0001534</t>
  </si>
  <si>
    <t>radial spoke</t>
  </si>
  <si>
    <t>GO:0031227</t>
  </si>
  <si>
    <t>intrinsic component of endoplasmic retic...</t>
  </si>
  <si>
    <t>GO:0009528</t>
  </si>
  <si>
    <t>plastid inner membrane</t>
  </si>
  <si>
    <t>GO:0009706</t>
  </si>
  <si>
    <t>chloroplast inner membrane</t>
  </si>
  <si>
    <t>GO:0031430</t>
  </si>
  <si>
    <t>M band</t>
  </si>
  <si>
    <t>GO:0097447</t>
  </si>
  <si>
    <t>dendritic tree</t>
  </si>
  <si>
    <t>GO:0000786</t>
  </si>
  <si>
    <t>nucleosome</t>
  </si>
  <si>
    <t>GO:0034706</t>
  </si>
  <si>
    <t>sodium channel complex</t>
  </si>
  <si>
    <t>GO:0000785</t>
  </si>
  <si>
    <t>chromatin</t>
  </si>
  <si>
    <t>GO:0000775</t>
  </si>
  <si>
    <t>chromosome, centromeric region</t>
  </si>
  <si>
    <t>GO:0031672</t>
  </si>
  <si>
    <t>A band</t>
  </si>
  <si>
    <t>GO:0097060</t>
  </si>
  <si>
    <t>synaptic membrane</t>
  </si>
  <si>
    <t>GO:0120038</t>
  </si>
  <si>
    <t>plasma membrane bounded cell projection ...</t>
  </si>
  <si>
    <t>GO:0000322</t>
  </si>
  <si>
    <t>storage vacuole</t>
  </si>
  <si>
    <t>GO:0038201</t>
  </si>
  <si>
    <t>TOR complex</t>
  </si>
  <si>
    <t>GO:0071556</t>
  </si>
  <si>
    <t>integral component of lumenal side of en...</t>
  </si>
  <si>
    <t>GO:0098553</t>
  </si>
  <si>
    <t>lumenal side of endoplasmic reticulum me...</t>
  </si>
  <si>
    <t>GO:0098554</t>
  </si>
  <si>
    <t>cytoplasmic side of endoplasmic reticulu...</t>
  </si>
  <si>
    <t>GO:0071540</t>
  </si>
  <si>
    <t>eukaryotic translation initiation factor...</t>
  </si>
  <si>
    <t>GO:0071546</t>
  </si>
  <si>
    <t>pi-body</t>
  </si>
  <si>
    <t>GO:0071458</t>
  </si>
  <si>
    <t>integral component of cytoplasmic side o...</t>
  </si>
  <si>
    <t>GO:0042566</t>
  </si>
  <si>
    <t>hydrogenosome</t>
  </si>
  <si>
    <t>GO:0033267</t>
  </si>
  <si>
    <t>axon part</t>
  </si>
  <si>
    <t>GO:0003682</t>
  </si>
  <si>
    <t>chromatin binding</t>
  </si>
  <si>
    <t>GO:0015179</t>
  </si>
  <si>
    <t>L-amino acid transmembrane transporter a...</t>
  </si>
  <si>
    <t>GO:0004930</t>
  </si>
  <si>
    <t>G protein-coupled receptor activity</t>
  </si>
  <si>
    <t>GO:0035241</t>
  </si>
  <si>
    <t>protein-arginine omega-N monomethyltrans...</t>
  </si>
  <si>
    <t>GO:0005523</t>
  </si>
  <si>
    <t>tropomyosin binding</t>
  </si>
  <si>
    <t>GO:0016716</t>
  </si>
  <si>
    <t>GO:0008425</t>
  </si>
  <si>
    <t>2-polyprenyl-6-methoxy-1,4-benzoquinone ...</t>
  </si>
  <si>
    <t>GO:0004857</t>
  </si>
  <si>
    <t>enzyme inhibitor activity</t>
  </si>
  <si>
    <t>GO:0015098</t>
  </si>
  <si>
    <t>molybdate ion transmembrane transporter ...</t>
  </si>
  <si>
    <t>GO:0048029</t>
  </si>
  <si>
    <t>monosaccharide binding</t>
  </si>
  <si>
    <t>GO:0005272</t>
  </si>
  <si>
    <t>sodium channel activity</t>
  </si>
  <si>
    <t>GO:0102264</t>
  </si>
  <si>
    <t>tRNA-dihydrouridine20 synthase activity</t>
  </si>
  <si>
    <t>GO:0019902</t>
  </si>
  <si>
    <t>phosphatase binding</t>
  </si>
  <si>
    <t>GO:0043874</t>
  </si>
  <si>
    <t>acireductone synthase activity</t>
  </si>
  <si>
    <t>GO:0005326</t>
  </si>
  <si>
    <t>neurotransmitter transporter activity</t>
  </si>
  <si>
    <t>GO:0005179</t>
  </si>
  <si>
    <t>hormone activity</t>
  </si>
  <si>
    <t>GO:0015172</t>
  </si>
  <si>
    <t>acidic amino acid transmembrane transpor...</t>
  </si>
  <si>
    <t>GO:0016308</t>
  </si>
  <si>
    <t>1-phosphatidylinositol-4-phosphate 5-kin...</t>
  </si>
  <si>
    <t>GO:0005507</t>
  </si>
  <si>
    <t>copper ion binding</t>
  </si>
  <si>
    <t>GO:0000104</t>
  </si>
  <si>
    <t>succinate dehydrogenase activity</t>
  </si>
  <si>
    <t>GO:0003904</t>
  </si>
  <si>
    <t>deoxyribodipyrimidine photo-lyase activi...</t>
  </si>
  <si>
    <t>PF16639.4___Apocytochr_F_N</t>
  </si>
  <si>
    <t>PF01333.18___Apocytochr_F_C</t>
  </si>
  <si>
    <t>PF00120.23___Gln-synt_C</t>
  </si>
  <si>
    <t>PF03188.15___Cytochrom_B561</t>
  </si>
  <si>
    <t>PF00113.21___Enolase_C</t>
  </si>
  <si>
    <t>PF02233.15___PNTB</t>
  </si>
  <si>
    <t>PF00763.22___THF_DHG_CYH</t>
  </si>
  <si>
    <t>PF01152.20___Bac_globin</t>
  </si>
  <si>
    <t>PF03952.15___Enolase_N</t>
  </si>
  <si>
    <t>PF03951.18___Gln-synt_N</t>
  </si>
  <si>
    <t>PF16211.4___Histone_H2A_C</t>
  </si>
  <si>
    <t>PF12437.7___GSIII_N</t>
  </si>
  <si>
    <t>PF14707.5___Sulfatase_C</t>
  </si>
  <si>
    <t>PF01215.18___COX5B</t>
  </si>
  <si>
    <t>PF00248.20___Aldo_ket_red</t>
  </si>
  <si>
    <t>PF00026.22___Asp</t>
  </si>
  <si>
    <t>PF00071.21___Ras</t>
  </si>
  <si>
    <t>PF00916.19___Sulfate_transp</t>
  </si>
  <si>
    <t>PF12777.6___MT</t>
  </si>
  <si>
    <t>PF03407.15___Nucleotid_trans</t>
  </si>
  <si>
    <t>PF00651.30___BTB</t>
  </si>
  <si>
    <t>PF01755.16___Glyco_transf_25</t>
  </si>
  <si>
    <t>PF00135.27___COesterase</t>
  </si>
  <si>
    <t>PF13450.5___NAD_binding_8</t>
  </si>
  <si>
    <t>PF00024.25___PAN_1</t>
  </si>
  <si>
    <t>PF00202.20___Aminotran_3</t>
  </si>
  <si>
    <t>PF00581.19___Rhodanese</t>
  </si>
  <si>
    <t>PF02816.17___Alpha_kinase</t>
  </si>
  <si>
    <t>PF01915.21___Glyco_hydro_3_C</t>
  </si>
  <si>
    <t>PF05637.11___Glyco_transf_34</t>
  </si>
  <si>
    <t>PF16177.4___ACAS_N</t>
  </si>
  <si>
    <t>PF05600.11___DUF773</t>
  </si>
  <si>
    <t>PF03448.16___MgtE_N</t>
  </si>
  <si>
    <t>PF01847.15___VHL</t>
  </si>
  <si>
    <t>PF03924.12___CHASE</t>
  </si>
  <si>
    <t>PF13416.5___SBP_bac_8</t>
  </si>
  <si>
    <t>PF13458.5___Peripla_BP_6</t>
  </si>
  <si>
    <t>PF03450.16___CO_deh_flav_C</t>
  </si>
  <si>
    <t>PF02608.13___Bmp</t>
  </si>
  <si>
    <t>PF07994.11___NAD_binding_5</t>
  </si>
  <si>
    <t>PF01658.16___Inos-1-P_synth</t>
  </si>
  <si>
    <t>PF01315.21___Ald_Xan_dh_C</t>
  </si>
  <si>
    <t>PF08544.12___GHMP_kinases_C</t>
  </si>
  <si>
    <t>PF00584.19___SecE</t>
  </si>
  <si>
    <t>PF03102.13___NeuB</t>
  </si>
  <si>
    <t>PF02464.16___CinA</t>
  </si>
  <si>
    <t>PF02547.14___Queuosine_synth</t>
  </si>
  <si>
    <t>PF02781.15___G6PD_C</t>
  </si>
  <si>
    <t>PF01016.18___Ribosomal_L27</t>
  </si>
  <si>
    <t>PF14240.5___YHYH</t>
  </si>
  <si>
    <t>PF00306.26___ATP-synt_ab_C</t>
  </si>
  <si>
    <t>PF04240.11___Caroten_synth</t>
  </si>
  <si>
    <t>PF10108.8___DNA_pol_B_exo2</t>
  </si>
  <si>
    <t>PF00127.19___Copper-bind</t>
  </si>
  <si>
    <t>PF05025.12___RbsD_FucU</t>
  </si>
  <si>
    <t>PF07510.10___DUF1524</t>
  </si>
  <si>
    <t>PF04551.13___GcpE</t>
  </si>
  <si>
    <t>PF01182.19___Glucosamine_iso</t>
  </si>
  <si>
    <t>PF00893.18___Multi_Drug_Res</t>
  </si>
  <si>
    <t>PF07678.13___A2M_comp</t>
  </si>
  <si>
    <t>PF05201.14___GlutR_N</t>
  </si>
  <si>
    <t>PF13840.5___ACT_7</t>
  </si>
  <si>
    <t>PF03098.14___An_peroxidase</t>
  </si>
  <si>
    <t>PF04280.14___Tim44</t>
  </si>
  <si>
    <t>PF14234.5___DUF4336</t>
  </si>
  <si>
    <t>PF07707.14___BACK</t>
  </si>
  <si>
    <t>PF02010.14___REJ</t>
  </si>
  <si>
    <t>PF03959.12___FSH1</t>
  </si>
  <si>
    <t>PF00530.17___SRCR</t>
  </si>
  <si>
    <t>PF08007.11___Cupin_4</t>
  </si>
  <si>
    <t>PF00734.17___CBM_1</t>
  </si>
  <si>
    <t>PF08323.10___Glyco_transf_5</t>
  </si>
  <si>
    <t>PF03198.13___Glyco_hydro_72</t>
  </si>
  <si>
    <t>PF12359.7___DUF3645</t>
  </si>
  <si>
    <t>PF13246.5___Cation_ATPase</t>
  </si>
  <si>
    <t>PF00612.26___IQ</t>
  </si>
  <si>
    <t>PF09815.8___XK-related</t>
  </si>
  <si>
    <t>PF13967.5___RSN1_TM</t>
  </si>
  <si>
    <t>PF00169.28___PH</t>
  </si>
  <si>
    <t>PF04811.14___Sec23_trunk</t>
  </si>
  <si>
    <t>PF03152.13___UFD1</t>
  </si>
  <si>
    <t>PF02212.17___GED</t>
  </si>
  <si>
    <t>PF00630.18___Filamin</t>
  </si>
  <si>
    <t>PF00810.17___ER_lumen_recept</t>
  </si>
  <si>
    <t>PF05139.13___Erythro_esteras</t>
  </si>
  <si>
    <t>PF06594.10___HCBP_related</t>
  </si>
  <si>
    <t>PF04802.14___SMK-1</t>
  </si>
  <si>
    <t>PF17048.4___Ceramidse_alk_C</t>
  </si>
  <si>
    <t>PF02841.13___GBP_C</t>
  </si>
  <si>
    <t>PF12830.6___Nipped-B_C</t>
  </si>
  <si>
    <t>PF13912.5___zf-C2H2_6</t>
  </si>
  <si>
    <t>PF00564.23___PB1</t>
  </si>
  <si>
    <t>PF03351.16___DOMON</t>
  </si>
  <si>
    <t>PF07646.14___Kelch_2</t>
  </si>
  <si>
    <t>PF07933.13___DUF1681</t>
  </si>
  <si>
    <t>PF14713.5___DUF4464</t>
  </si>
  <si>
    <t>PF00643.23___zf-B_box</t>
  </si>
  <si>
    <t>PF00728.21___Glyco_hydro_20</t>
  </si>
  <si>
    <t>PF11790.7___Glyco_hydro_cc</t>
  </si>
  <si>
    <t>PF00781.23___DAGK_cat</t>
  </si>
  <si>
    <t>PF13921.5___Myb_DNA-bind_6</t>
  </si>
  <si>
    <t>PF01033.16___Somatomedin_B</t>
  </si>
  <si>
    <t>PF08033.11___Sec23_BS</t>
  </si>
  <si>
    <t>PF16561.4___AMPK1_CBM</t>
  </si>
  <si>
    <t>PF07912.12___ERp29_N</t>
  </si>
  <si>
    <t>PF06268.12___Fascin</t>
  </si>
  <si>
    <t>PF14703.5___PHM7_cyt</t>
  </si>
  <si>
    <t>PF07722.12___Peptidase_C26</t>
  </si>
  <si>
    <t>PF03105.18___SPX</t>
  </si>
  <si>
    <t>PF08564.9___CDC37_C</t>
  </si>
  <si>
    <t>PF00899.20___ThiF</t>
  </si>
  <si>
    <t>PF00385.23___Chromo</t>
  </si>
  <si>
    <t>GO:0035556</t>
  </si>
  <si>
    <t>intracellular signal transduction</t>
  </si>
  <si>
    <t>GO:0023014</t>
  </si>
  <si>
    <t>signal transduction by protein phosphory...</t>
  </si>
  <si>
    <t>GO:0042026</t>
  </si>
  <si>
    <t>protein refolding</t>
  </si>
  <si>
    <t>GO:0030261</t>
  </si>
  <si>
    <t>chromosome condensation</t>
  </si>
  <si>
    <t>GO:0051304</t>
  </si>
  <si>
    <t>chromosome separation</t>
  </si>
  <si>
    <t>GO:0044210</t>
  </si>
  <si>
    <t>'de novo' CTP biosynthetic process</t>
  </si>
  <si>
    <t>GO:0009086</t>
  </si>
  <si>
    <t>methionine biosynthetic process</t>
  </si>
  <si>
    <t>GO:0051298</t>
  </si>
  <si>
    <t>centrosome duplication</t>
  </si>
  <si>
    <t>GO:0007088</t>
  </si>
  <si>
    <t>regulation of mitotic nuclear division</t>
  </si>
  <si>
    <t>GO:0019835</t>
  </si>
  <si>
    <t>cytolysis</t>
  </si>
  <si>
    <t>GO:0006099</t>
  </si>
  <si>
    <t>tricarboxylic acid cycle</t>
  </si>
  <si>
    <t>GO:0006166</t>
  </si>
  <si>
    <t>purine ribonucleoside salvage</t>
  </si>
  <si>
    <t>GO:0051129</t>
  </si>
  <si>
    <t>negative regulation of cellular componen...</t>
  </si>
  <si>
    <t>GO:0098869</t>
  </si>
  <si>
    <t>cellular oxidant detoxification</t>
  </si>
  <si>
    <t>GO:0006749</t>
  </si>
  <si>
    <t>glutathione metabolic process</t>
  </si>
  <si>
    <t>GO:0009065</t>
  </si>
  <si>
    <t>glutamine family amino acid catabolic pr...</t>
  </si>
  <si>
    <t>GO:0006560</t>
  </si>
  <si>
    <t>proline metabolic process</t>
  </si>
  <si>
    <t>GO:0055067</t>
  </si>
  <si>
    <t>monovalent inorganic cation homeostasis</t>
  </si>
  <si>
    <t>GO:0006605</t>
  </si>
  <si>
    <t>protein targeting</t>
  </si>
  <si>
    <t>GO:0006021</t>
  </si>
  <si>
    <t>inositol biosynthetic process</t>
  </si>
  <si>
    <t>GO:0048731</t>
  </si>
  <si>
    <t>system development</t>
  </si>
  <si>
    <t>GO:1901990</t>
  </si>
  <si>
    <t>regulation of mitotic cell cycle phase t...</t>
  </si>
  <si>
    <t>GO:0071470</t>
  </si>
  <si>
    <t>cellular response to osmotic stress</t>
  </si>
  <si>
    <t>GO:0044427</t>
  </si>
  <si>
    <t>chromosomal part</t>
  </si>
  <si>
    <t>GO:0044434</t>
  </si>
  <si>
    <t>chloroplast part</t>
  </si>
  <si>
    <t>GO:0042646</t>
  </si>
  <si>
    <t>plastid nucleoid</t>
  </si>
  <si>
    <t>GO:0009527</t>
  </si>
  <si>
    <t>plastid outer membrane</t>
  </si>
  <si>
    <t>GO:0009570</t>
  </si>
  <si>
    <t>chloroplast stroma</t>
  </si>
  <si>
    <t>GO:0009532</t>
  </si>
  <si>
    <t>plastid stroma</t>
  </si>
  <si>
    <t>GO:0005615</t>
  </si>
  <si>
    <t>extracellular space</t>
  </si>
  <si>
    <t>GO:0009295</t>
  </si>
  <si>
    <t>nucleoid</t>
  </si>
  <si>
    <t>GO:0009341</t>
  </si>
  <si>
    <t>beta-galactosidase complex</t>
  </si>
  <si>
    <t>GO:0044463</t>
  </si>
  <si>
    <t>cell projection part</t>
  </si>
  <si>
    <t>GO:0048476</t>
  </si>
  <si>
    <t>Holliday junction resolvase complex</t>
  </si>
  <si>
    <t>GO:0048500</t>
  </si>
  <si>
    <t>signal recognition particle</t>
  </si>
  <si>
    <t>GO:0030055</t>
  </si>
  <si>
    <t>cell-substrate junction</t>
  </si>
  <si>
    <t>GO:0000287</t>
  </si>
  <si>
    <t>magnesium ion binding</t>
  </si>
  <si>
    <t>GO:0000155</t>
  </si>
  <si>
    <t>phosphorelay sensor kinase activity</t>
  </si>
  <si>
    <t>GO:0050661</t>
  </si>
  <si>
    <t>NADP binding</t>
  </si>
  <si>
    <t>GO:0031419</t>
  </si>
  <si>
    <t>cobalamin binding</t>
  </si>
  <si>
    <t>GO:0050660</t>
  </si>
  <si>
    <t>flavin adenine dinucleotide binding</t>
  </si>
  <si>
    <t>GO:0016747</t>
  </si>
  <si>
    <t>transferase activity, transferring acyl ...</t>
  </si>
  <si>
    <t>GO:0034979</t>
  </si>
  <si>
    <t>NAD-dependent protein deacetylase activi...</t>
  </si>
  <si>
    <t>GO:0051920</t>
  </si>
  <si>
    <t>peroxiredoxin activity</t>
  </si>
  <si>
    <t>GO:0016209</t>
  </si>
  <si>
    <t>antioxidant activity</t>
  </si>
  <si>
    <t>GO:0003866</t>
  </si>
  <si>
    <t>3-phosphoshikimate 1-carboxyvinyltransfe...</t>
  </si>
  <si>
    <t>GO:0019202</t>
  </si>
  <si>
    <t>amino acid kinase activity</t>
  </si>
  <si>
    <t>GO:0016628</t>
  </si>
  <si>
    <t>GO:0008859</t>
  </si>
  <si>
    <t>exoribonuclease II activity</t>
  </si>
  <si>
    <t>GO:0009007</t>
  </si>
  <si>
    <t>site-specific DNA-methyltransferase (ade...</t>
  </si>
  <si>
    <t>GO:0030955</t>
  </si>
  <si>
    <t>potassium ion binding</t>
  </si>
  <si>
    <t>GO:0019787</t>
  </si>
  <si>
    <t>ubiquitin-like protein transferase activ...</t>
  </si>
  <si>
    <t>GO:0004743</t>
  </si>
  <si>
    <t>pyruvate kinase activity</t>
  </si>
  <si>
    <t>GO:0004022</t>
  </si>
  <si>
    <t>alcohol dehydrogenase (NAD) activity</t>
  </si>
  <si>
    <t>GO:0004512</t>
  </si>
  <si>
    <t>inositol-3-phosphate synthase activity</t>
  </si>
  <si>
    <t>GO:0004325</t>
  </si>
  <si>
    <t>ferrochelatase activity</t>
  </si>
  <si>
    <t>GO:0008940</t>
  </si>
  <si>
    <t>nitrate reductase activity</t>
  </si>
  <si>
    <t>Polarella glacialis CCMP1383</t>
  </si>
  <si>
    <t>Polarella glacialis CCMP2088</t>
  </si>
  <si>
    <t>Contaminant</t>
  </si>
  <si>
    <t>Plastid</t>
  </si>
  <si>
    <t>Mitochondrial</t>
  </si>
  <si>
    <t>Seq ID</t>
  </si>
  <si>
    <t>Start</t>
  </si>
  <si>
    <t>End</t>
  </si>
  <si>
    <t>Length</t>
  </si>
  <si>
    <t>Putative function</t>
  </si>
  <si>
    <t>LC002801.1</t>
  </si>
  <si>
    <t>COX1</t>
  </si>
  <si>
    <t>LC002802.1</t>
  </si>
  <si>
    <t>Unknown</t>
  </si>
  <si>
    <t>Pseudogene</t>
  </si>
  <si>
    <t>COX3</t>
  </si>
  <si>
    <t>Large subunit rRNA</t>
  </si>
  <si>
    <t>COB</t>
  </si>
  <si>
    <t>PF12705.6___PDDEXK_1</t>
  </si>
  <si>
    <t>PF05222.14___AlaDh_PNT_N</t>
  </si>
  <si>
    <t>PF00365.19___PFK</t>
  </si>
  <si>
    <t>PF01485.20___IBR</t>
  </si>
  <si>
    <t>PF00441.23___Acyl-CoA_dh_1</t>
  </si>
  <si>
    <t>PF13417.5___GST_N_3</t>
  </si>
  <si>
    <t>PF00675.19___Peptidase_M16</t>
  </si>
  <si>
    <t>PF00505.18___HMG_box</t>
  </si>
  <si>
    <t>PF01636.22___APH</t>
  </si>
  <si>
    <t>PF00622.27___SPRY</t>
  </si>
  <si>
    <t>PF02460.17___Patched</t>
  </si>
  <si>
    <t>PF13561.5___adh_short_C2</t>
  </si>
  <si>
    <t>PF16114.4___Citrate_bind</t>
  </si>
  <si>
    <t>PF02629.18___CoA_binding</t>
  </si>
  <si>
    <t>PF13472.5___Lipase_GDSL_2</t>
  </si>
  <si>
    <r>
      <rPr>
        <b/>
        <sz val="11"/>
        <color theme="1"/>
        <rFont val="Calibri"/>
        <family val="2"/>
        <scheme val="minor"/>
      </rPr>
      <t>Supplementary Table 1:</t>
    </r>
    <r>
      <rPr>
        <sz val="12"/>
        <color theme="1"/>
        <rFont val="Calibri"/>
        <family val="2"/>
        <scheme val="minor"/>
      </rPr>
      <t xml:space="preserve"> Statistics of </t>
    </r>
    <r>
      <rPr>
        <i/>
        <sz val="12"/>
        <color theme="1"/>
        <rFont val="Calibri"/>
        <family val="2"/>
        <scheme val="minor"/>
      </rPr>
      <t>P. glacialis</t>
    </r>
    <r>
      <rPr>
        <sz val="12"/>
        <color theme="1"/>
        <rFont val="Calibri"/>
        <family val="2"/>
        <scheme val="minor"/>
      </rPr>
      <t xml:space="preserve"> and available dinoflagellate genome assemblies.</t>
    </r>
  </si>
  <si>
    <t>Haploid</t>
  </si>
  <si>
    <t>RCG</t>
  </si>
  <si>
    <t>Mapping Rate</t>
  </si>
  <si>
    <t>Concordant</t>
  </si>
  <si>
    <t>Overall</t>
  </si>
  <si>
    <t>Genome coverage</t>
  </si>
  <si>
    <r>
      <rPr>
        <b/>
        <sz val="12"/>
        <color theme="1"/>
        <rFont val="Calibri"/>
        <family val="2"/>
        <scheme val="minor"/>
      </rPr>
      <t>Supplementary Table 2:</t>
    </r>
    <r>
      <rPr>
        <sz val="12"/>
        <color theme="1"/>
        <rFont val="Calibri"/>
        <family val="2"/>
        <scheme val="minor"/>
      </rPr>
      <t xml:space="preserve"> PacBio genome sequencing data generated as part of this study. Sequencing providers: Queensland University of Technology (QUT) and Ramaciotti Centre for Genomics (RCG). Genome coverage was calculated using the estimated diploid genome sizes in Supplementary Table S3.</t>
    </r>
  </si>
  <si>
    <t>Total number of sequences</t>
  </si>
  <si>
    <t>Mean length</t>
  </si>
  <si>
    <t>Bases</t>
  </si>
  <si>
    <t>CCMP1383-PE1</t>
  </si>
  <si>
    <t>CCMP1383-PE2</t>
  </si>
  <si>
    <t>CCMP1383-PE3</t>
  </si>
  <si>
    <t>CCMP1383-PE4</t>
  </si>
  <si>
    <t>CCMP1383-PE5</t>
  </si>
  <si>
    <t>CCMP2088-PE1</t>
  </si>
  <si>
    <t>CCMP2088-PE2</t>
  </si>
  <si>
    <t>CCMP2088-PE3</t>
  </si>
  <si>
    <t>CCMP2088-PE4</t>
  </si>
  <si>
    <t>CCMP2088-PE5</t>
  </si>
  <si>
    <t>tRNA</t>
  </si>
  <si>
    <t>Count</t>
  </si>
  <si>
    <t>AlaAGC</t>
  </si>
  <si>
    <t>AlaCGC</t>
  </si>
  <si>
    <t>AlaTGC</t>
  </si>
  <si>
    <t>ArgACG</t>
  </si>
  <si>
    <t>ArgCCG</t>
  </si>
  <si>
    <t>ArgCCT</t>
  </si>
  <si>
    <t>ArgGCG</t>
  </si>
  <si>
    <t>ArgTCG</t>
  </si>
  <si>
    <t>ArgTCT</t>
  </si>
  <si>
    <t>AsnATT</t>
  </si>
  <si>
    <t>AsnGTT</t>
  </si>
  <si>
    <t>AspGTC</t>
  </si>
  <si>
    <t>CysGCA</t>
  </si>
  <si>
    <t>GlnCTG</t>
  </si>
  <si>
    <t>GlnTTG</t>
  </si>
  <si>
    <t>GluCTC</t>
  </si>
  <si>
    <t>GluTTC</t>
  </si>
  <si>
    <t>GlyCCC</t>
  </si>
  <si>
    <t>GlyGCC</t>
  </si>
  <si>
    <t>GlyTCC</t>
  </si>
  <si>
    <t>HisGTG</t>
  </si>
  <si>
    <t>IleAAT</t>
  </si>
  <si>
    <t>IleGAT</t>
  </si>
  <si>
    <t>iMetCAT</t>
  </si>
  <si>
    <t>LeuAAG</t>
  </si>
  <si>
    <t>LeuCAA</t>
  </si>
  <si>
    <t>LeuCAG</t>
  </si>
  <si>
    <t>LeuGAG</t>
  </si>
  <si>
    <t>LeuTAA</t>
  </si>
  <si>
    <t>LeuTAG</t>
  </si>
  <si>
    <t>LysCTT</t>
  </si>
  <si>
    <t>MetCAT</t>
  </si>
  <si>
    <t>PheGAA</t>
  </si>
  <si>
    <t>ProAGG</t>
  </si>
  <si>
    <t>ProCGG</t>
  </si>
  <si>
    <t>ProGGG</t>
  </si>
  <si>
    <t>ProTGG</t>
  </si>
  <si>
    <t>SeCTCA</t>
  </si>
  <si>
    <t>SerACT</t>
  </si>
  <si>
    <t>SerAGA</t>
  </si>
  <si>
    <t>SerCGA</t>
  </si>
  <si>
    <t>SerGCT</t>
  </si>
  <si>
    <t>SerGGA</t>
  </si>
  <si>
    <t>SerTGA</t>
  </si>
  <si>
    <t>ThrAGT</t>
  </si>
  <si>
    <t>ThrCGT</t>
  </si>
  <si>
    <t>ThrGGT</t>
  </si>
  <si>
    <t>ThrTGT</t>
  </si>
  <si>
    <t>TrpCCA</t>
  </si>
  <si>
    <t>TyrGTA</t>
  </si>
  <si>
    <t>ValAAC</t>
  </si>
  <si>
    <t>ValCAC</t>
  </si>
  <si>
    <t>ValGAC</t>
  </si>
  <si>
    <t>ValTAC</t>
  </si>
  <si>
    <t>Type</t>
  </si>
  <si>
    <t>rRNA</t>
  </si>
  <si>
    <t>DUF3494</t>
  </si>
  <si>
    <t>PCP</t>
  </si>
  <si>
    <t xml:space="preserve">272,821 (90.51%) found hits in Trinity-DN CCMP2088 </t>
  </si>
  <si>
    <t>554,306 (93.26%) found hits in Trinity-GG CCMP2088</t>
  </si>
  <si>
    <t>Min</t>
  </si>
  <si>
    <t>Max</t>
  </si>
  <si>
    <t>Coverage based on estimated diploid genome size</t>
  </si>
  <si>
    <t>Trinity de novo (Trinity-DN) assembly or Trinity genome-guided (Trinity-GG) assembly</t>
  </si>
  <si>
    <t>Trinity-DN CCMP1383</t>
  </si>
  <si>
    <t>Trinity-GG CCMP1383</t>
  </si>
  <si>
    <t>Trinity-DN CCMP2088</t>
  </si>
  <si>
    <t>Trinity-GG CCMP2088</t>
  </si>
  <si>
    <t>Percentage of reads mapped to the MaSuRCA genome assembly</t>
  </si>
  <si>
    <t>Standard deviation</t>
  </si>
  <si>
    <t>Coded proteins</t>
  </si>
  <si>
    <t>Coding sequences (CDS)</t>
  </si>
  <si>
    <t>Bacteriorhodopsin</t>
  </si>
  <si>
    <r>
      <rPr>
        <b/>
        <sz val="12"/>
        <color theme="1"/>
        <rFont val="Calibri"/>
        <family val="2"/>
        <scheme val="minor"/>
      </rPr>
      <t>Supplementary Table 26:</t>
    </r>
    <r>
      <rPr>
        <sz val="12"/>
        <color theme="1"/>
        <rFont val="Calibri"/>
        <family val="2"/>
        <scheme val="minor"/>
      </rPr>
      <t xml:space="preserve"> Transcriptome data incroporated into the SwissProt and RefSeq databases for the prediction of protein-coding genes.</t>
    </r>
  </si>
  <si>
    <r>
      <t>Supplementary Table 24:</t>
    </r>
    <r>
      <rPr>
        <sz val="12"/>
        <color theme="1"/>
        <rFont val="Calibri"/>
        <family val="2"/>
        <scheme val="minor"/>
      </rPr>
      <t xml:space="preserve"> Regions of </t>
    </r>
    <r>
      <rPr>
        <i/>
        <sz val="12"/>
        <color theme="1"/>
        <rFont val="Calibri"/>
        <family val="2"/>
        <scheme val="minor"/>
      </rPr>
      <t>B. minutum</t>
    </r>
    <r>
      <rPr>
        <sz val="12"/>
        <color theme="1"/>
        <rFont val="Calibri"/>
        <family val="2"/>
        <scheme val="minor"/>
      </rPr>
      <t xml:space="preserve"> mitochondrial genome that are conserved in other dinoflagellates.</t>
    </r>
  </si>
  <si>
    <r>
      <t>Supplementary Table 23:</t>
    </r>
    <r>
      <rPr>
        <sz val="12"/>
        <color theme="1"/>
        <rFont val="Calibri"/>
        <family val="2"/>
        <scheme val="minor"/>
      </rPr>
      <t xml:space="preserve"> Statistics of sequences removed from the final genome assemblies of </t>
    </r>
    <r>
      <rPr>
        <i/>
        <sz val="12"/>
        <color theme="1"/>
        <rFont val="Calibri"/>
        <family val="2"/>
        <scheme val="minor"/>
      </rPr>
      <t>P. glacialis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</si>
  <si>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Supplementary Table 22:</t>
    </r>
    <r>
      <rPr>
        <sz val="12"/>
        <color theme="1"/>
        <rFont val="Calibri"/>
        <family val="2"/>
        <scheme val="minor"/>
      </rPr>
      <t xml:space="preserve"> PacBio transcriptome sequencing data generated as part of this study.</t>
    </r>
  </si>
  <si>
    <r>
      <rPr>
        <b/>
        <sz val="12"/>
        <color theme="1"/>
        <rFont val="Calibri"/>
        <family val="2"/>
        <scheme val="minor"/>
      </rPr>
      <t>Supplementary Table 21:</t>
    </r>
    <r>
      <rPr>
        <sz val="12"/>
        <color theme="1"/>
        <rFont val="Calibri"/>
        <family val="2"/>
        <scheme val="minor"/>
      </rPr>
      <t xml:space="preserve"> Illumina RNA-Seq data generated as part of this study.</t>
    </r>
  </si>
  <si>
    <r>
      <rPr>
        <b/>
        <sz val="12"/>
        <color theme="1"/>
        <rFont val="Calibri"/>
        <family val="2"/>
        <scheme val="minor"/>
      </rPr>
      <t>Supplementary Table 20:</t>
    </r>
    <r>
      <rPr>
        <sz val="12"/>
        <color theme="1"/>
        <rFont val="Calibri"/>
        <family val="2"/>
        <scheme val="minor"/>
      </rPr>
      <t xml:space="preserve"> Illumina genome sequencing data generated as part of this study. Sequencing providers: Australian Genome Research Facility (AGRF) and Translational Research Institute (TRI)</t>
    </r>
  </si>
  <si>
    <r>
      <rPr>
        <b/>
        <sz val="12"/>
        <color theme="1"/>
        <rFont val="Calibri"/>
        <family val="2"/>
        <scheme val="minor"/>
      </rPr>
      <t>Supplementary Table 19:</t>
    </r>
    <r>
      <rPr>
        <sz val="12"/>
        <color theme="1"/>
        <rFont val="Calibri"/>
        <family val="2"/>
        <scheme val="minor"/>
      </rPr>
      <t xml:space="preserve"> Statistics of DUF3494 encoding proteins. </t>
    </r>
  </si>
  <si>
    <r>
      <t>Supplementary Table 18:</t>
    </r>
    <r>
      <rPr>
        <sz val="12"/>
        <color theme="1"/>
        <rFont val="Calibri"/>
        <family val="2"/>
        <scheme val="minor"/>
      </rPr>
      <t xml:space="preserve"> Number of dark proteins in each analysed genome.</t>
    </r>
  </si>
  <si>
    <r>
      <rPr>
        <i/>
        <sz val="12"/>
        <color theme="1"/>
        <rFont val="Calibri"/>
        <family val="2"/>
        <scheme val="minor"/>
      </rPr>
      <t>P. glacialis</t>
    </r>
    <r>
      <rPr>
        <sz val="12"/>
        <color theme="1"/>
        <rFont val="Calibri"/>
        <family val="2"/>
        <scheme val="minor"/>
      </rPr>
      <t xml:space="preserve"> CCMP1383</t>
    </r>
  </si>
  <si>
    <r>
      <rPr>
        <i/>
        <sz val="12"/>
        <color theme="1"/>
        <rFont val="Calibri"/>
        <family val="2"/>
        <scheme val="minor"/>
      </rPr>
      <t>P. glacialis</t>
    </r>
    <r>
      <rPr>
        <sz val="12"/>
        <color theme="1"/>
        <rFont val="Calibri"/>
        <family val="2"/>
        <scheme val="minor"/>
      </rPr>
      <t xml:space="preserve"> CCMP2088</t>
    </r>
  </si>
  <si>
    <r>
      <t>Cladocopium</t>
    </r>
    <r>
      <rPr>
        <sz val="12"/>
        <color theme="1"/>
        <rFont val="Calibri"/>
        <family val="2"/>
        <scheme val="minor"/>
      </rPr>
      <t xml:space="preserve"> sp.</t>
    </r>
  </si>
  <si>
    <t>Precent</t>
  </si>
  <si>
    <r>
      <t>Supplementary Table 16:</t>
    </r>
    <r>
      <rPr>
        <sz val="12"/>
        <color theme="1"/>
        <rFont val="Calibri"/>
        <family val="2"/>
        <scheme val="minor"/>
      </rPr>
      <t xml:space="preserve"> Enrichment of PFAM domains in tandem repeated </t>
    </r>
    <r>
      <rPr>
        <i/>
        <sz val="12"/>
        <color theme="1"/>
        <rFont val="Calibri"/>
        <family val="2"/>
        <scheme val="minor"/>
      </rPr>
      <t xml:space="preserve">P. glacialis </t>
    </r>
    <r>
      <rPr>
        <sz val="12"/>
        <color theme="1"/>
        <rFont val="Calibri"/>
        <family val="2"/>
        <scheme val="minor"/>
      </rPr>
      <t xml:space="preserve">genes. </t>
    </r>
  </si>
  <si>
    <r>
      <t>Supplementary Table 15:</t>
    </r>
    <r>
      <rPr>
        <sz val="12"/>
        <color theme="1"/>
        <rFont val="Calibri"/>
        <family val="2"/>
        <scheme val="minor"/>
      </rPr>
      <t xml:space="preserve"> Enrichment of PFAM domains and GO terms in </t>
    </r>
    <r>
      <rPr>
        <i/>
        <sz val="12"/>
        <color theme="1"/>
        <rFont val="Calibri"/>
        <family val="2"/>
        <scheme val="minor"/>
      </rPr>
      <t xml:space="preserve">P. glacialis </t>
    </r>
    <r>
      <rPr>
        <sz val="12"/>
        <color theme="1"/>
        <rFont val="Calibri"/>
        <family val="2"/>
        <scheme val="minor"/>
      </rPr>
      <t xml:space="preserve">against the predicited genes in avalaible Symbiodiniaceae genomes. </t>
    </r>
  </si>
  <si>
    <r>
      <t>Supplementary Table 14:</t>
    </r>
    <r>
      <rPr>
        <sz val="12"/>
        <color theme="1"/>
        <rFont val="Calibri"/>
        <family val="2"/>
        <scheme val="minor"/>
      </rPr>
      <t xml:space="preserve"> Enrichment of PFAM domains in single-exon genes relative to multi-exon genes in </t>
    </r>
    <r>
      <rPr>
        <i/>
        <sz val="12"/>
        <color theme="1"/>
        <rFont val="Calibri"/>
        <family val="2"/>
        <scheme val="minor"/>
      </rPr>
      <t>P. glacialis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</si>
  <si>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Supplementary Table 13</t>
    </r>
    <r>
      <rPr>
        <sz val="12"/>
        <color theme="1"/>
        <rFont val="Calibri"/>
        <family val="2"/>
        <scheme val="minor"/>
      </rPr>
      <t>: Number and type of tRNA and rRNA sequences predicted in the genome assemblies of CCMP1383 and CCMP2088.</t>
    </r>
  </si>
  <si>
    <r>
      <t>Supplementary Table 12:</t>
    </r>
    <r>
      <rPr>
        <sz val="12"/>
        <color theme="1"/>
        <rFont val="Calibri"/>
        <family val="2"/>
        <scheme val="minor"/>
      </rPr>
      <t xml:space="preserve"> Statistics of predicted gene models in </t>
    </r>
    <r>
      <rPr>
        <i/>
        <sz val="12"/>
        <color theme="1"/>
        <rFont val="Calibri"/>
        <family val="2"/>
        <scheme val="minor"/>
      </rPr>
      <t>P. glacialis</t>
    </r>
    <r>
      <rPr>
        <sz val="12"/>
        <color theme="1"/>
        <rFont val="Calibri"/>
        <family val="2"/>
        <scheme val="minor"/>
      </rPr>
      <t xml:space="preserve"> and all available dinoflagellate genomes.</t>
    </r>
  </si>
  <si>
    <r>
      <t>Supplementary Table 11:</t>
    </r>
    <r>
      <rPr>
        <sz val="12"/>
        <color theme="1"/>
        <rFont val="Calibri"/>
        <family val="2"/>
        <scheme val="minor"/>
      </rPr>
      <t xml:space="preserve"> Enriched Pfam domains in DinoSL-type transcripts. </t>
    </r>
  </si>
  <si>
    <r>
      <rPr>
        <b/>
        <sz val="12"/>
        <color theme="1"/>
        <rFont val="Calibri"/>
        <family val="2"/>
        <scheme val="minor"/>
      </rPr>
      <t>Supplementary Table 10:</t>
    </r>
    <r>
      <rPr>
        <sz val="12"/>
        <color theme="1"/>
        <rFont val="Calibri"/>
        <family val="2"/>
        <scheme val="minor"/>
      </rPr>
      <t xml:space="preserve"> Number of alternative splicing events identified using IsoSeq data by PASA in </t>
    </r>
    <r>
      <rPr>
        <i/>
        <sz val="12"/>
        <color theme="1"/>
        <rFont val="Calibri"/>
        <family val="2"/>
        <scheme val="minor"/>
      </rPr>
      <t>P. glacialis</t>
    </r>
    <r>
      <rPr>
        <sz val="12"/>
        <color theme="1"/>
        <rFont val="Calibri"/>
        <family val="2"/>
        <scheme val="minor"/>
      </rPr>
      <t xml:space="preserve"> isolates. </t>
    </r>
  </si>
  <si>
    <r>
      <rPr>
        <b/>
        <sz val="12"/>
        <color theme="1"/>
        <rFont val="Calibri"/>
        <family val="2"/>
        <scheme val="minor"/>
      </rPr>
      <t>Supplementary Table 9:</t>
    </r>
    <r>
      <rPr>
        <sz val="12"/>
        <color theme="1"/>
        <rFont val="Calibri"/>
        <family val="2"/>
        <scheme val="minor"/>
      </rPr>
      <t xml:space="preserve"> Number of transcript "assemblies" (equivalent to isoforms) produced by PASA that contained DinoSL-type transcripts. A transcriptional unit (TU) is comprised of all overlapping transcript "assemblies".</t>
    </r>
  </si>
  <si>
    <r>
      <t>Supplementary Table 8:</t>
    </r>
    <r>
      <rPr>
        <sz val="12"/>
        <color theme="1"/>
        <rFont val="Calibri"/>
        <family val="2"/>
        <scheme val="minor"/>
      </rPr>
      <t xml:space="preserve"> Number of IsoSeq transcripts that start at a given position in the DinoSL sequence.</t>
    </r>
  </si>
  <si>
    <r>
      <rPr>
        <b/>
        <sz val="12"/>
        <color theme="1"/>
        <rFont val="Calibri"/>
        <family val="2"/>
        <scheme val="minor"/>
      </rPr>
      <t>Supplementary Table 7:</t>
    </r>
    <r>
      <rPr>
        <sz val="12"/>
        <color theme="1"/>
        <rFont val="Calibri"/>
        <family val="2"/>
        <scheme val="minor"/>
      </rPr>
      <t xml:space="preserve"> Number of PacBio transcripts from each isolate that encode DinoSL sequences. The number of transcripts with evidence of one or more relic DinoSL after their primary DinoSL are also shown. </t>
    </r>
  </si>
  <si>
    <r>
      <t>Supplementary Table 6:</t>
    </r>
    <r>
      <rPr>
        <sz val="12"/>
        <color theme="1"/>
        <rFont val="Calibri"/>
        <family val="2"/>
        <scheme val="minor"/>
      </rPr>
      <t xml:space="preserve"> 3-mers generated from genome and paired-end reads (paired-end reads were down sampled to 5%)</t>
    </r>
  </si>
  <si>
    <r>
      <t>Supplementary Table 5:</t>
    </r>
    <r>
      <rPr>
        <sz val="12"/>
        <color theme="1"/>
        <rFont val="Calibri"/>
        <family val="2"/>
        <scheme val="minor"/>
      </rPr>
      <t xml:space="preserve"> Recovery of BUSCO and CEGMA proteins in the genome and predicted genes of both </t>
    </r>
    <r>
      <rPr>
        <i/>
        <sz val="12"/>
        <color theme="1"/>
        <rFont val="Calibri"/>
        <family val="2"/>
        <scheme val="minor"/>
      </rPr>
      <t>P. glacialis</t>
    </r>
    <r>
      <rPr>
        <sz val="12"/>
        <color theme="1"/>
        <rFont val="Calibri"/>
        <family val="2"/>
        <scheme val="minor"/>
      </rPr>
      <t xml:space="preserve"> isolates</t>
    </r>
  </si>
  <si>
    <r>
      <rPr>
        <b/>
        <sz val="12"/>
        <color theme="1"/>
        <rFont val="Calibri"/>
        <family val="2"/>
        <scheme val="minor"/>
      </rPr>
      <t>Supplementary Table 4:</t>
    </r>
    <r>
      <rPr>
        <sz val="12"/>
        <color theme="1"/>
        <rFont val="Calibri"/>
        <family val="2"/>
        <scheme val="minor"/>
      </rPr>
      <t xml:space="preserve"> Genome size estimated for each isolate using </t>
    </r>
    <r>
      <rPr>
        <i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-mer analysis</t>
    </r>
  </si>
  <si>
    <r>
      <rPr>
        <b/>
        <i/>
        <sz val="12"/>
        <color theme="1"/>
        <rFont val="Calibri"/>
        <family val="2"/>
        <scheme val="minor"/>
      </rPr>
      <t>k</t>
    </r>
    <r>
      <rPr>
        <b/>
        <sz val="12"/>
        <color theme="1"/>
        <rFont val="Calibri"/>
        <family val="2"/>
        <scheme val="minor"/>
      </rPr>
      <t>-mer</t>
    </r>
  </si>
  <si>
    <t>Short-read data</t>
  </si>
  <si>
    <r>
      <rPr>
        <b/>
        <sz val="12"/>
        <color theme="1"/>
        <rFont val="Calibri"/>
        <family val="2"/>
        <scheme val="minor"/>
      </rPr>
      <t>Supplementary Table 3</t>
    </r>
    <r>
      <rPr>
        <sz val="12"/>
        <color theme="1"/>
        <rFont val="Calibri"/>
        <family val="2"/>
        <scheme val="minor"/>
      </rPr>
      <t>: Mapping of trimmed genome sequencing reads against the final assemblies. The concordant mapping rate is the percentage of paired-reads that mapped with the expected orientation and insert size.</t>
    </r>
  </si>
  <si>
    <r>
      <rPr>
        <b/>
        <sz val="12"/>
        <color theme="1"/>
        <rFont val="Calibri"/>
        <family val="2"/>
        <scheme val="minor"/>
      </rPr>
      <t>Supplementary Table 25</t>
    </r>
    <r>
      <rPr>
        <sz val="12"/>
        <color theme="1"/>
        <rFont val="Calibri"/>
        <family val="2"/>
        <scheme val="minor"/>
      </rPr>
      <t>: Metrics of Trinity-generated transcriptome assemblies using RNA-Seq sequencing data for CCMP1383 and CCMP2088.</t>
    </r>
  </si>
  <si>
    <r>
      <rPr>
        <b/>
        <sz val="12"/>
        <color theme="1"/>
        <rFont val="Calibri"/>
        <family val="2"/>
        <scheme val="minor"/>
      </rPr>
      <t>Supplementary Table 17</t>
    </r>
    <r>
      <rPr>
        <sz val="12"/>
        <color theme="1"/>
        <rFont val="Calibri"/>
        <family val="2"/>
        <scheme val="minor"/>
      </rPr>
      <t>: Summary of pairwise percent identity (%ID) among the coded proteins, the coding regions and the intergenic regions in the corresponding tandem gene blocks that encode peridinin chlorophyll-</t>
    </r>
    <r>
      <rPr>
        <i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-binding protein (PCP), bacteriorhodopsin, and DUF3494 domain. For each gene function, the overall mean, standard deviation, maximum and minimum values summarise the mean %ID value determined independently for each implicated tandem gene block.</t>
    </r>
  </si>
  <si>
    <t>262,202 (91.78%) found hits in Trinity-DN CCMP1383</t>
  </si>
  <si>
    <t>508,534 (94.05%) found hits in Trinity-DN CCMP2088</t>
  </si>
  <si>
    <t>RNAmmer output type</t>
  </si>
  <si>
    <t>"28s_rRNA" (28S rRNA)</t>
  </si>
  <si>
    <t>"8s_rRNA" (5S rRNA)</t>
  </si>
  <si>
    <t>"18s_rRNA" (18S rRNA)</t>
  </si>
  <si>
    <t>Number (percentage) of sequences with significant hit (BLASTN, E &lt;= 1e-10) in the counterpart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</si>
</sst>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??_-;_-@_-"/>
    <numFmt numFmtId="165" formatCode="#,##0.000"/>
    <numFmt numFmtId="166" formatCode="0.0"/>
    <numFmt numFmtId="167" formatCode="0.0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5">
    <xf numFmtId="0" fontId="0" fillId="0" borderId="0" xfId="0"/>
    <xf numFmtId="0" fontId="6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7" xfId="0" applyFont="1" applyFill="1" applyBorder="1" applyAlignment="1"/>
    <xf numFmtId="3" fontId="0" fillId="0" borderId="3" xfId="0" applyNumberFormat="1" applyBorder="1"/>
    <xf numFmtId="0" fontId="6" fillId="0" borderId="22" xfId="0" applyFont="1" applyFill="1" applyBorder="1" applyAlignment="1"/>
    <xf numFmtId="3" fontId="0" fillId="0" borderId="22" xfId="0" applyNumberFormat="1" applyBorder="1"/>
    <xf numFmtId="0" fontId="6" fillId="0" borderId="30" xfId="0" applyFont="1" applyFill="1" applyBorder="1" applyAlignment="1"/>
    <xf numFmtId="3" fontId="0" fillId="0" borderId="30" xfId="0" applyNumberFormat="1" applyBorder="1"/>
    <xf numFmtId="0" fontId="6" fillId="0" borderId="3" xfId="0" applyFont="1" applyFill="1" applyBorder="1" applyAlignment="1"/>
    <xf numFmtId="3" fontId="0" fillId="0" borderId="11" xfId="0" applyNumberFormat="1" applyBorder="1"/>
    <xf numFmtId="0" fontId="3" fillId="0" borderId="40" xfId="0" applyFont="1" applyBorder="1"/>
    <xf numFmtId="0" fontId="3" fillId="0" borderId="41" xfId="0" applyFont="1" applyBorder="1"/>
    <xf numFmtId="3" fontId="3" fillId="0" borderId="41" xfId="0" applyNumberFormat="1" applyFont="1" applyBorder="1"/>
    <xf numFmtId="3" fontId="3" fillId="0" borderId="42" xfId="0" applyNumberFormat="1" applyFont="1" applyBorder="1"/>
    <xf numFmtId="3" fontId="3" fillId="0" borderId="43" xfId="0" applyNumberFormat="1" applyFont="1" applyBorder="1"/>
    <xf numFmtId="3" fontId="0" fillId="0" borderId="17" xfId="0" applyNumberFormat="1" applyBorder="1"/>
    <xf numFmtId="0" fontId="0" fillId="0" borderId="3" xfId="0" applyBorder="1"/>
    <xf numFmtId="0" fontId="0" fillId="0" borderId="22" xfId="0" applyBorder="1"/>
    <xf numFmtId="0" fontId="0" fillId="0" borderId="11" xfId="0" applyBorder="1"/>
    <xf numFmtId="0" fontId="3" fillId="0" borderId="51" xfId="0" applyFont="1" applyBorder="1"/>
    <xf numFmtId="0" fontId="3" fillId="0" borderId="36" xfId="0" applyFont="1" applyBorder="1"/>
    <xf numFmtId="3" fontId="3" fillId="0" borderId="36" xfId="0" applyNumberFormat="1" applyFont="1" applyBorder="1"/>
    <xf numFmtId="0" fontId="0" fillId="0" borderId="2" xfId="0" applyBorder="1" applyAlignment="1">
      <alignment horizontal="left" vertical="center"/>
    </xf>
    <xf numFmtId="164" fontId="6" fillId="0" borderId="16" xfId="1" applyNumberFormat="1" applyFont="1" applyFill="1" applyBorder="1" applyAlignment="1">
      <alignment horizontal="right"/>
    </xf>
    <xf numFmtId="164" fontId="6" fillId="0" borderId="17" xfId="1" applyNumberFormat="1" applyFont="1" applyFill="1" applyBorder="1" applyAlignment="1"/>
    <xf numFmtId="165" fontId="6" fillId="0" borderId="45" xfId="1" applyNumberFormat="1" applyFont="1" applyFill="1" applyBorder="1" applyAlignment="1">
      <alignment horizontal="right"/>
    </xf>
    <xf numFmtId="3" fontId="0" fillId="0" borderId="2" xfId="0" applyNumberFormat="1" applyBorder="1"/>
    <xf numFmtId="0" fontId="0" fillId="0" borderId="21" xfId="0" applyBorder="1" applyAlignment="1">
      <alignment horizontal="left" vertical="center"/>
    </xf>
    <xf numFmtId="164" fontId="6" fillId="0" borderId="21" xfId="1" applyNumberFormat="1" applyFont="1" applyFill="1" applyBorder="1" applyAlignment="1">
      <alignment horizontal="right"/>
    </xf>
    <xf numFmtId="164" fontId="6" fillId="0" borderId="22" xfId="1" applyNumberFormat="1" applyFont="1" applyFill="1" applyBorder="1" applyAlignment="1"/>
    <xf numFmtId="165" fontId="6" fillId="0" borderId="48" xfId="1" applyNumberFormat="1" applyFont="1" applyFill="1" applyBorder="1" applyAlignment="1">
      <alignment horizontal="right"/>
    </xf>
    <xf numFmtId="3" fontId="0" fillId="0" borderId="21" xfId="0" applyNumberFormat="1" applyBorder="1"/>
    <xf numFmtId="164" fontId="6" fillId="0" borderId="29" xfId="1" applyNumberFormat="1" applyFont="1" applyFill="1" applyBorder="1" applyAlignment="1">
      <alignment horizontal="right"/>
    </xf>
    <xf numFmtId="164" fontId="6" fillId="0" borderId="30" xfId="1" applyNumberFormat="1" applyFont="1" applyFill="1" applyBorder="1" applyAlignment="1"/>
    <xf numFmtId="165" fontId="6" fillId="0" borderId="49" xfId="1" applyNumberFormat="1" applyFont="1" applyFill="1" applyBorder="1" applyAlignment="1">
      <alignment horizontal="right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/>
    <xf numFmtId="0" fontId="7" fillId="0" borderId="40" xfId="0" applyFont="1" applyFill="1" applyBorder="1" applyAlignment="1"/>
    <xf numFmtId="0" fontId="7" fillId="0" borderId="41" xfId="0" applyFont="1" applyFill="1" applyBorder="1" applyAlignment="1"/>
    <xf numFmtId="0" fontId="0" fillId="0" borderId="16" xfId="0" applyBorder="1" applyAlignment="1">
      <alignment horizontal="left" vertical="center"/>
    </xf>
    <xf numFmtId="0" fontId="0" fillId="0" borderId="5" xfId="0" applyBorder="1"/>
    <xf numFmtId="0" fontId="0" fillId="0" borderId="23" xfId="0" applyBorder="1"/>
    <xf numFmtId="0" fontId="0" fillId="0" borderId="29" xfId="0" applyBorder="1" applyAlignment="1">
      <alignment horizontal="left" vertical="center"/>
    </xf>
    <xf numFmtId="0" fontId="0" fillId="0" borderId="41" xfId="0" applyBorder="1"/>
    <xf numFmtId="0" fontId="0" fillId="0" borderId="58" xfId="0" applyBorder="1"/>
    <xf numFmtId="3" fontId="3" fillId="0" borderId="40" xfId="0" applyNumberFormat="1" applyFont="1" applyBorder="1"/>
    <xf numFmtId="0" fontId="0" fillId="0" borderId="8" xfId="0" applyBorder="1"/>
    <xf numFmtId="164" fontId="6" fillId="0" borderId="24" xfId="1" applyNumberFormat="1" applyFont="1" applyFill="1" applyBorder="1" applyAlignment="1">
      <alignment horizontal="right"/>
    </xf>
    <xf numFmtId="165" fontId="6" fillId="0" borderId="61" xfId="1" applyNumberFormat="1" applyFont="1" applyFill="1" applyBorder="1" applyAlignment="1">
      <alignment horizontal="right"/>
    </xf>
    <xf numFmtId="0" fontId="0" fillId="0" borderId="56" xfId="0" applyBorder="1"/>
    <xf numFmtId="164" fontId="6" fillId="0" borderId="56" xfId="1" applyNumberFormat="1" applyFont="1" applyFill="1" applyBorder="1" applyAlignment="1">
      <alignment horizontal="right"/>
    </xf>
    <xf numFmtId="165" fontId="6" fillId="0" borderId="23" xfId="1" applyNumberFormat="1" applyFont="1" applyFill="1" applyBorder="1" applyAlignment="1">
      <alignment horizontal="right"/>
    </xf>
    <xf numFmtId="0" fontId="0" fillId="0" borderId="52" xfId="0" applyBorder="1"/>
    <xf numFmtId="0" fontId="0" fillId="0" borderId="33" xfId="0" applyBorder="1"/>
    <xf numFmtId="164" fontId="6" fillId="0" borderId="52" xfId="1" applyNumberFormat="1" applyFont="1" applyFill="1" applyBorder="1" applyAlignment="1">
      <alignment horizontal="right"/>
    </xf>
    <xf numFmtId="165" fontId="6" fillId="0" borderId="33" xfId="1" applyNumberFormat="1" applyFont="1" applyFill="1" applyBorder="1" applyAlignment="1">
      <alignment horizontal="right"/>
    </xf>
    <xf numFmtId="0" fontId="7" fillId="0" borderId="43" xfId="0" applyFont="1" applyFill="1" applyBorder="1" applyAlignment="1"/>
    <xf numFmtId="0" fontId="6" fillId="0" borderId="41" xfId="0" applyFont="1" applyFill="1" applyBorder="1" applyAlignment="1"/>
    <xf numFmtId="0" fontId="0" fillId="0" borderId="42" xfId="0" applyBorder="1"/>
    <xf numFmtId="164" fontId="7" fillId="0" borderId="40" xfId="1" applyNumberFormat="1" applyFont="1" applyFill="1" applyBorder="1" applyAlignment="1"/>
    <xf numFmtId="164" fontId="7" fillId="0" borderId="43" xfId="1" applyNumberFormat="1" applyFont="1" applyFill="1" applyBorder="1" applyAlignment="1"/>
    <xf numFmtId="164" fontId="7" fillId="0" borderId="62" xfId="1" applyNumberFormat="1" applyFont="1" applyFill="1" applyBorder="1" applyAlignment="1"/>
    <xf numFmtId="164" fontId="7" fillId="0" borderId="63" xfId="1" applyNumberFormat="1" applyFont="1" applyFill="1" applyBorder="1" applyAlignment="1"/>
    <xf numFmtId="164" fontId="7" fillId="0" borderId="41" xfId="1" applyNumberFormat="1" applyFont="1" applyFill="1" applyBorder="1" applyAlignment="1"/>
    <xf numFmtId="165" fontId="7" fillId="0" borderId="42" xfId="1" applyNumberFormat="1" applyFont="1" applyFill="1" applyBorder="1" applyAlignment="1"/>
    <xf numFmtId="0" fontId="0" fillId="0" borderId="24" xfId="0" applyBorder="1"/>
    <xf numFmtId="0" fontId="0" fillId="0" borderId="61" xfId="0" applyBorder="1"/>
    <xf numFmtId="164" fontId="6" fillId="0" borderId="2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/>
    <xf numFmtId="165" fontId="6" fillId="0" borderId="5" xfId="1" applyNumberFormat="1" applyFont="1" applyFill="1" applyBorder="1" applyAlignment="1">
      <alignment horizontal="right"/>
    </xf>
    <xf numFmtId="164" fontId="6" fillId="0" borderId="10" xfId="1" applyNumberFormat="1" applyFont="1" applyFill="1" applyBorder="1" applyAlignment="1">
      <alignment horizontal="right"/>
    </xf>
    <xf numFmtId="164" fontId="6" fillId="0" borderId="11" xfId="1" applyNumberFormat="1" applyFont="1" applyFill="1" applyBorder="1" applyAlignment="1"/>
    <xf numFmtId="165" fontId="6" fillId="0" borderId="13" xfId="1" applyNumberFormat="1" applyFont="1" applyFill="1" applyBorder="1" applyAlignment="1">
      <alignment horizontal="right"/>
    </xf>
    <xf numFmtId="0" fontId="7" fillId="0" borderId="53" xfId="0" applyFont="1" applyFill="1" applyBorder="1" applyAlignment="1"/>
    <xf numFmtId="0" fontId="8" fillId="0" borderId="47" xfId="0" applyFont="1" applyBorder="1"/>
    <xf numFmtId="0" fontId="7" fillId="0" borderId="4" xfId="0" applyFont="1" applyFill="1" applyBorder="1" applyAlignment="1"/>
    <xf numFmtId="164" fontId="8" fillId="0" borderId="40" xfId="0" applyNumberFormat="1" applyFont="1" applyBorder="1"/>
    <xf numFmtId="164" fontId="8" fillId="0" borderId="41" xfId="0" applyNumberFormat="1" applyFont="1" applyBorder="1"/>
    <xf numFmtId="0" fontId="8" fillId="0" borderId="58" xfId="0" applyFont="1" applyBorder="1"/>
    <xf numFmtId="0" fontId="8" fillId="0" borderId="42" xfId="0" applyFont="1" applyBorder="1"/>
    <xf numFmtId="164" fontId="8" fillId="0" borderId="43" xfId="0" applyNumberFormat="1" applyFont="1" applyBorder="1"/>
    <xf numFmtId="0" fontId="4" fillId="0" borderId="42" xfId="0" applyFont="1" applyBorder="1"/>
    <xf numFmtId="0" fontId="0" fillId="0" borderId="64" xfId="0" applyBorder="1"/>
    <xf numFmtId="0" fontId="0" fillId="0" borderId="48" xfId="0" applyBorder="1"/>
    <xf numFmtId="0" fontId="0" fillId="0" borderId="49" xfId="0" applyBorder="1"/>
    <xf numFmtId="164" fontId="7" fillId="0" borderId="42" xfId="1" applyNumberFormat="1" applyFont="1" applyFill="1" applyBorder="1" applyAlignment="1"/>
    <xf numFmtId="164" fontId="7" fillId="0" borderId="58" xfId="1" applyNumberFormat="1" applyFont="1" applyFill="1" applyBorder="1" applyAlignment="1"/>
    <xf numFmtId="0" fontId="0" fillId="0" borderId="22" xfId="0" applyBorder="1" applyAlignment="1">
      <alignment vertical="top"/>
    </xf>
    <xf numFmtId="0" fontId="9" fillId="4" borderId="22" xfId="0" applyFont="1" applyFill="1" applyBorder="1" applyAlignment="1">
      <alignment horizontal="center" vertical="top"/>
    </xf>
    <xf numFmtId="3" fontId="0" fillId="0" borderId="22" xfId="0" applyNumberForma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2" fontId="0" fillId="0" borderId="22" xfId="0" applyNumberFormat="1" applyBorder="1"/>
    <xf numFmtId="0" fontId="3" fillId="0" borderId="22" xfId="0" applyFont="1" applyBorder="1"/>
    <xf numFmtId="0" fontId="5" fillId="0" borderId="22" xfId="0" applyFont="1" applyFill="1" applyBorder="1"/>
    <xf numFmtId="0" fontId="3" fillId="0" borderId="22" xfId="0" applyFont="1" applyFill="1" applyBorder="1"/>
    <xf numFmtId="0" fontId="3" fillId="0" borderId="22" xfId="0" applyFont="1" applyBorder="1" applyAlignment="1"/>
    <xf numFmtId="3" fontId="3" fillId="0" borderId="22" xfId="0" applyNumberFormat="1" applyFont="1" applyBorder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Font="1" applyFill="1" applyBorder="1" applyAlignment="1">
      <alignment vertical="top"/>
    </xf>
    <xf numFmtId="0" fontId="9" fillId="12" borderId="22" xfId="0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12" borderId="22" xfId="0" applyFont="1" applyFill="1" applyBorder="1" applyAlignment="1">
      <alignment horizontal="right" vertical="top"/>
    </xf>
    <xf numFmtId="0" fontId="0" fillId="0" borderId="48" xfId="0" applyFont="1" applyFill="1" applyBorder="1" applyAlignment="1">
      <alignment vertical="top"/>
    </xf>
    <xf numFmtId="0" fontId="0" fillId="13" borderId="22" xfId="0" applyFont="1" applyFill="1" applyBorder="1" applyAlignment="1">
      <alignment vertical="top"/>
    </xf>
    <xf numFmtId="0" fontId="0" fillId="0" borderId="22" xfId="2" applyFont="1" applyFill="1" applyBorder="1" applyAlignment="1">
      <alignment vertical="top"/>
    </xf>
    <xf numFmtId="3" fontId="0" fillId="0" borderId="22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/>
    </xf>
    <xf numFmtId="0" fontId="0" fillId="13" borderId="22" xfId="2" applyFont="1" applyFill="1" applyBorder="1" applyAlignment="1">
      <alignment vertical="top"/>
    </xf>
    <xf numFmtId="0" fontId="0" fillId="13" borderId="22" xfId="0" applyFont="1" applyFill="1" applyBorder="1" applyAlignment="1">
      <alignment horizontal="right" vertical="top"/>
    </xf>
    <xf numFmtId="0" fontId="0" fillId="0" borderId="22" xfId="3" applyFont="1" applyFill="1" applyBorder="1" applyAlignment="1">
      <alignment vertical="top"/>
    </xf>
    <xf numFmtId="2" fontId="0" fillId="0" borderId="22" xfId="0" applyNumberFormat="1" applyFont="1" applyFill="1" applyBorder="1" applyAlignment="1">
      <alignment horizontal="right" vertical="top"/>
    </xf>
    <xf numFmtId="0" fontId="0" fillId="13" borderId="22" xfId="3" applyFont="1" applyFill="1" applyBorder="1" applyAlignment="1">
      <alignment vertical="top"/>
    </xf>
    <xf numFmtId="0" fontId="2" fillId="13" borderId="22" xfId="0" applyFont="1" applyFill="1" applyBorder="1" applyAlignment="1">
      <alignment horizontal="right" vertical="top"/>
    </xf>
    <xf numFmtId="166" fontId="0" fillId="0" borderId="22" xfId="0" applyNumberFormat="1" applyFont="1" applyFill="1" applyBorder="1" applyAlignment="1">
      <alignment horizontal="right" vertical="top"/>
    </xf>
    <xf numFmtId="3" fontId="0" fillId="0" borderId="22" xfId="0" applyNumberFormat="1" applyFont="1" applyBorder="1"/>
    <xf numFmtId="2" fontId="0" fillId="0" borderId="22" xfId="0" applyNumberFormat="1" applyFont="1" applyBorder="1"/>
    <xf numFmtId="4" fontId="0" fillId="0" borderId="22" xfId="0" applyNumberFormat="1" applyFont="1" applyFill="1" applyBorder="1" applyAlignment="1">
      <alignment horizontal="right" vertical="top"/>
    </xf>
    <xf numFmtId="4" fontId="0" fillId="0" borderId="22" xfId="0" applyNumberFormat="1" applyFont="1" applyBorder="1" applyAlignment="1">
      <alignment vertical="top"/>
    </xf>
    <xf numFmtId="0" fontId="3" fillId="0" borderId="22" xfId="0" applyFont="1" applyBorder="1" applyAlignment="1">
      <alignment horizontal="center"/>
    </xf>
    <xf numFmtId="0" fontId="0" fillId="0" borderId="0" xfId="2" applyFont="1" applyFill="1" applyBorder="1" applyAlignment="1">
      <alignment vertical="top"/>
    </xf>
    <xf numFmtId="0" fontId="0" fillId="0" borderId="22" xfId="0" applyFont="1" applyBorder="1"/>
    <xf numFmtId="0" fontId="3" fillId="13" borderId="22" xfId="0" applyFont="1" applyFill="1" applyBorder="1" applyAlignment="1">
      <alignment horizontal="right" vertical="top"/>
    </xf>
    <xf numFmtId="3" fontId="10" fillId="0" borderId="22" xfId="0" applyNumberFormat="1" applyFont="1" applyFill="1" applyBorder="1" applyAlignment="1">
      <alignment horizontal="right" vertical="top"/>
    </xf>
    <xf numFmtId="0" fontId="10" fillId="0" borderId="22" xfId="0" applyFont="1" applyFill="1" applyBorder="1" applyAlignment="1">
      <alignment horizontal="right" vertical="top"/>
    </xf>
    <xf numFmtId="0" fontId="10" fillId="13" borderId="22" xfId="0" applyFont="1" applyFill="1" applyBorder="1" applyAlignment="1">
      <alignment horizontal="right" vertical="top"/>
    </xf>
    <xf numFmtId="2" fontId="10" fillId="0" borderId="22" xfId="0" applyNumberFormat="1" applyFont="1" applyFill="1" applyBorder="1" applyAlignment="1">
      <alignment horizontal="right" vertical="top"/>
    </xf>
    <xf numFmtId="166" fontId="10" fillId="0" borderId="22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11" fontId="0" fillId="0" borderId="0" xfId="0" applyNumberFormat="1"/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vertical="top"/>
    </xf>
    <xf numFmtId="3" fontId="0" fillId="0" borderId="22" xfId="0" applyNumberForma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right"/>
    </xf>
    <xf numFmtId="3" fontId="0" fillId="0" borderId="0" xfId="0" applyNumberFormat="1"/>
    <xf numFmtId="0" fontId="3" fillId="0" borderId="22" xfId="0" applyFont="1" applyBorder="1" applyAlignment="1">
      <alignment vertical="top"/>
    </xf>
    <xf numFmtId="0" fontId="3" fillId="0" borderId="22" xfId="0" applyFont="1" applyBorder="1" applyAlignment="1">
      <alignment horizontal="center"/>
    </xf>
    <xf numFmtId="11" fontId="0" fillId="0" borderId="0" xfId="0" applyNumberFormat="1" applyFont="1"/>
    <xf numFmtId="0" fontId="0" fillId="0" borderId="0" xfId="0" applyFont="1"/>
    <xf numFmtId="0" fontId="12" fillId="0" borderId="0" xfId="0" applyFont="1"/>
    <xf numFmtId="0" fontId="6" fillId="0" borderId="19" xfId="0" applyFont="1" applyFill="1" applyBorder="1" applyAlignment="1"/>
    <xf numFmtId="0" fontId="0" fillId="0" borderId="22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3" fillId="0" borderId="0" xfId="0" applyNumberFormat="1" applyFont="1"/>
    <xf numFmtId="0" fontId="12" fillId="0" borderId="22" xfId="0" applyFont="1" applyBorder="1"/>
    <xf numFmtId="3" fontId="12" fillId="0" borderId="22" xfId="0" applyNumberFormat="1" applyFont="1" applyBorder="1"/>
    <xf numFmtId="0" fontId="12" fillId="0" borderId="22" xfId="0" applyNumberFormat="1" applyFont="1" applyBorder="1"/>
    <xf numFmtId="0" fontId="0" fillId="0" borderId="22" xfId="0" applyBorder="1" applyAlignment="1">
      <alignment horizontal="center"/>
    </xf>
    <xf numFmtId="0" fontId="0" fillId="0" borderId="22" xfId="0" applyFont="1" applyFill="1" applyBorder="1"/>
    <xf numFmtId="49" fontId="0" fillId="0" borderId="2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0" fillId="0" borderId="22" xfId="0" applyNumberFormat="1" applyBorder="1"/>
    <xf numFmtId="4" fontId="3" fillId="13" borderId="22" xfId="0" applyNumberFormat="1" applyFont="1" applyFill="1" applyBorder="1" applyAlignment="1">
      <alignment horizontal="right" vertical="top"/>
    </xf>
    <xf numFmtId="3" fontId="10" fillId="0" borderId="22" xfId="0" applyNumberFormat="1" applyFont="1" applyBorder="1"/>
    <xf numFmtId="2" fontId="10" fillId="0" borderId="22" xfId="0" applyNumberFormat="1" applyFont="1" applyBorder="1"/>
    <xf numFmtId="0" fontId="0" fillId="0" borderId="22" xfId="0" applyBorder="1" applyAlignment="1">
      <alignment vertical="center" wrapText="1"/>
    </xf>
    <xf numFmtId="167" fontId="0" fillId="0" borderId="0" xfId="0" applyNumberFormat="1"/>
    <xf numFmtId="0" fontId="3" fillId="0" borderId="0" xfId="0" applyFont="1" applyBorder="1" applyAlignment="1">
      <alignment horizontal="left"/>
    </xf>
    <xf numFmtId="0" fontId="0" fillId="5" borderId="22" xfId="0" applyFill="1" applyBorder="1"/>
    <xf numFmtId="0" fontId="0" fillId="8" borderId="22" xfId="0" applyFill="1" applyBorder="1" applyAlignment="1">
      <alignment horizontal="center" vertical="top"/>
    </xf>
    <xf numFmtId="0" fontId="0" fillId="8" borderId="22" xfId="0" applyFill="1" applyBorder="1"/>
    <xf numFmtId="0" fontId="0" fillId="9" borderId="22" xfId="0" applyFill="1" applyBorder="1" applyAlignment="1">
      <alignment horizontal="center" vertical="top"/>
    </xf>
    <xf numFmtId="0" fontId="0" fillId="9" borderId="22" xfId="0" applyFill="1" applyBorder="1"/>
    <xf numFmtId="0" fontId="0" fillId="10" borderId="22" xfId="0" applyFill="1" applyBorder="1" applyAlignment="1">
      <alignment horizontal="center" vertical="top"/>
    </xf>
    <xf numFmtId="0" fontId="0" fillId="10" borderId="22" xfId="0" applyFill="1" applyBorder="1"/>
    <xf numFmtId="0" fontId="0" fillId="11" borderId="22" xfId="0" applyFill="1" applyBorder="1" applyAlignment="1">
      <alignment horizontal="center" vertical="top"/>
    </xf>
    <xf numFmtId="0" fontId="0" fillId="11" borderId="22" xfId="0" applyFill="1" applyBorder="1"/>
    <xf numFmtId="0" fontId="3" fillId="11" borderId="22" xfId="0" applyFont="1" applyFill="1" applyBorder="1" applyAlignment="1">
      <alignment horizontal="center" vertical="center"/>
    </xf>
    <xf numFmtId="2" fontId="0" fillId="13" borderId="22" xfId="0" applyNumberFormat="1" applyFont="1" applyFill="1" applyBorder="1" applyAlignment="1">
      <alignment horizontal="right" vertical="top"/>
    </xf>
    <xf numFmtId="2" fontId="10" fillId="13" borderId="22" xfId="0" applyNumberFormat="1" applyFont="1" applyFill="1" applyBorder="1" applyAlignment="1">
      <alignment horizontal="right" vertical="top"/>
    </xf>
    <xf numFmtId="2" fontId="3" fillId="13" borderId="22" xfId="0" applyNumberFormat="1" applyFont="1" applyFill="1" applyBorder="1" applyAlignment="1">
      <alignment horizontal="right" vertical="top"/>
    </xf>
    <xf numFmtId="166" fontId="10" fillId="0" borderId="22" xfId="0" applyNumberFormat="1" applyFont="1" applyBorder="1"/>
    <xf numFmtId="166" fontId="0" fillId="0" borderId="22" xfId="0" applyNumberFormat="1" applyBorder="1" applyAlignment="1">
      <alignment horizontal="right"/>
    </xf>
    <xf numFmtId="166" fontId="0" fillId="0" borderId="22" xfId="0" applyNumberFormat="1" applyBorder="1"/>
    <xf numFmtId="3" fontId="0" fillId="0" borderId="22" xfId="0" applyNumberFormat="1" applyFont="1" applyBorder="1" applyAlignment="1">
      <alignment vertical="top"/>
    </xf>
    <xf numFmtId="0" fontId="0" fillId="0" borderId="22" xfId="0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22" xfId="0" applyFont="1" applyBorder="1" applyAlignment="1">
      <alignment horizontal="center"/>
    </xf>
    <xf numFmtId="0" fontId="9" fillId="4" borderId="22" xfId="0" applyFont="1" applyFill="1" applyBorder="1" applyAlignment="1">
      <alignment horizontal="center" vertical="top"/>
    </xf>
    <xf numFmtId="0" fontId="0" fillId="0" borderId="22" xfId="0" applyFill="1" applyBorder="1"/>
    <xf numFmtId="0" fontId="6" fillId="0" borderId="64" xfId="0" applyFont="1" applyFill="1" applyBorder="1" applyAlignment="1"/>
    <xf numFmtId="0" fontId="6" fillId="0" borderId="48" xfId="0" applyFont="1" applyFill="1" applyBorder="1" applyAlignment="1"/>
    <xf numFmtId="0" fontId="7" fillId="0" borderId="58" xfId="0" applyFont="1" applyFill="1" applyBorder="1" applyAlignment="1"/>
    <xf numFmtId="165" fontId="6" fillId="0" borderId="22" xfId="1" applyNumberFormat="1" applyFont="1" applyFill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165" fontId="6" fillId="0" borderId="30" xfId="1" applyNumberFormat="1" applyFont="1" applyFill="1" applyBorder="1" applyAlignment="1">
      <alignment horizontal="right"/>
    </xf>
    <xf numFmtId="3" fontId="0" fillId="0" borderId="16" xfId="0" applyNumberFormat="1" applyBorder="1"/>
    <xf numFmtId="0" fontId="0" fillId="0" borderId="17" xfId="0" applyBorder="1"/>
    <xf numFmtId="165" fontId="7" fillId="0" borderId="41" xfId="1" applyNumberFormat="1" applyFont="1" applyFill="1" applyBorder="1" applyAlignment="1"/>
    <xf numFmtId="3" fontId="0" fillId="0" borderId="29" xfId="0" applyNumberFormat="1" applyBorder="1"/>
    <xf numFmtId="0" fontId="0" fillId="0" borderId="30" xfId="0" applyBorder="1"/>
    <xf numFmtId="3" fontId="0" fillId="0" borderId="40" xfId="0" applyNumberFormat="1" applyBorder="1"/>
    <xf numFmtId="3" fontId="0" fillId="0" borderId="41" xfId="0" applyNumberFormat="1" applyBorder="1"/>
    <xf numFmtId="0" fontId="6" fillId="0" borderId="67" xfId="0" applyFont="1" applyFill="1" applyBorder="1" applyAlignment="1">
      <alignment horizontal="right"/>
    </xf>
    <xf numFmtId="165" fontId="0" fillId="0" borderId="22" xfId="0" applyNumberFormat="1" applyBorder="1"/>
    <xf numFmtId="165" fontId="0" fillId="0" borderId="17" xfId="0" applyNumberFormat="1" applyBorder="1"/>
    <xf numFmtId="165" fontId="6" fillId="0" borderId="18" xfId="1" applyNumberFormat="1" applyFont="1" applyFill="1" applyBorder="1" applyAlignment="1">
      <alignment horizontal="right"/>
    </xf>
    <xf numFmtId="165" fontId="3" fillId="0" borderId="41" xfId="0" applyNumberFormat="1" applyFont="1" applyBorder="1"/>
    <xf numFmtId="165" fontId="6" fillId="0" borderId="35" xfId="1" applyNumberFormat="1" applyFont="1" applyFill="1" applyBorder="1" applyAlignment="1">
      <alignment horizontal="right"/>
    </xf>
    <xf numFmtId="165" fontId="0" fillId="0" borderId="3" xfId="0" applyNumberFormat="1" applyBorder="1"/>
    <xf numFmtId="165" fontId="0" fillId="0" borderId="11" xfId="0" applyNumberFormat="1" applyBorder="1"/>
    <xf numFmtId="165" fontId="0" fillId="0" borderId="36" xfId="0" applyNumberFormat="1" applyBorder="1"/>
    <xf numFmtId="165" fontId="6" fillId="0" borderId="59" xfId="1" applyNumberFormat="1" applyFont="1" applyFill="1" applyBorder="1" applyAlignment="1">
      <alignment horizontal="right"/>
    </xf>
    <xf numFmtId="165" fontId="7" fillId="0" borderId="42" xfId="1" applyNumberFormat="1" applyFont="1" applyFill="1" applyBorder="1" applyAlignment="1">
      <alignment horizontal="right"/>
    </xf>
    <xf numFmtId="165" fontId="7" fillId="0" borderId="41" xfId="1" applyNumberFormat="1" applyFont="1" applyFill="1" applyBorder="1" applyAlignment="1">
      <alignment horizontal="right"/>
    </xf>
    <xf numFmtId="0" fontId="11" fillId="0" borderId="0" xfId="0" applyFont="1"/>
    <xf numFmtId="0" fontId="11" fillId="0" borderId="22" xfId="0" applyFont="1" applyFill="1" applyBorder="1"/>
    <xf numFmtId="0" fontId="0" fillId="0" borderId="49" xfId="0" applyFont="1" applyBorder="1" applyAlignment="1">
      <alignment vertical="top"/>
    </xf>
    <xf numFmtId="0" fontId="11" fillId="0" borderId="22" xfId="0" applyFont="1" applyBorder="1"/>
    <xf numFmtId="4" fontId="3" fillId="0" borderId="3" xfId="0" applyNumberFormat="1" applyFont="1" applyBorder="1"/>
    <xf numFmtId="4" fontId="3" fillId="0" borderId="41" xfId="0" applyNumberFormat="1" applyFont="1" applyBorder="1"/>
    <xf numFmtId="0" fontId="3" fillId="0" borderId="40" xfId="0" applyFont="1" applyBorder="1" applyAlignment="1">
      <alignment horizontal="right" vertical="top"/>
    </xf>
    <xf numFmtId="0" fontId="3" fillId="0" borderId="42" xfId="0" applyFont="1" applyBorder="1" applyAlignment="1">
      <alignment horizontal="right" vertical="top"/>
    </xf>
    <xf numFmtId="0" fontId="0" fillId="0" borderId="6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9" xfId="0" applyFont="1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3" fontId="0" fillId="0" borderId="23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vertical="top" wrapText="1"/>
    </xf>
    <xf numFmtId="0" fontId="3" fillId="0" borderId="40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58" xfId="0" applyFont="1" applyBorder="1" applyAlignment="1">
      <alignment vertical="top"/>
    </xf>
    <xf numFmtId="3" fontId="3" fillId="0" borderId="40" xfId="0" applyNumberFormat="1" applyFont="1" applyBorder="1" applyAlignment="1">
      <alignment vertical="top"/>
    </xf>
    <xf numFmtId="3" fontId="3" fillId="0" borderId="42" xfId="0" applyNumberFormat="1" applyFont="1" applyBorder="1" applyAlignment="1">
      <alignment vertical="top"/>
    </xf>
    <xf numFmtId="3" fontId="3" fillId="0" borderId="43" xfId="0" applyNumberFormat="1" applyFont="1" applyBorder="1" applyAlignment="1">
      <alignment vertical="top"/>
    </xf>
    <xf numFmtId="10" fontId="3" fillId="0" borderId="70" xfId="0" applyNumberFormat="1" applyFont="1" applyBorder="1" applyAlignment="1">
      <alignment vertical="top"/>
    </xf>
    <xf numFmtId="0" fontId="0" fillId="0" borderId="3" xfId="0" applyFont="1" applyBorder="1"/>
    <xf numFmtId="0" fontId="0" fillId="0" borderId="11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64" xfId="0" applyBorder="1"/>
    <xf numFmtId="0" fontId="0" fillId="0" borderId="48" xfId="0" applyBorder="1"/>
    <xf numFmtId="0" fontId="0" fillId="0" borderId="67" xfId="0" applyBorder="1"/>
    <xf numFmtId="0" fontId="0" fillId="0" borderId="45" xfId="0" applyBorder="1"/>
    <xf numFmtId="0" fontId="0" fillId="0" borderId="6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71" xfId="0" applyBorder="1"/>
    <xf numFmtId="0" fontId="0" fillId="0" borderId="27" xfId="0" applyBorder="1"/>
    <xf numFmtId="0" fontId="0" fillId="0" borderId="28" xfId="0" applyBorder="1"/>
    <xf numFmtId="0" fontId="0" fillId="0" borderId="69" xfId="0" applyBorder="1"/>
    <xf numFmtId="0" fontId="0" fillId="0" borderId="65" xfId="0" applyBorder="1"/>
    <xf numFmtId="0" fontId="0" fillId="0" borderId="72" xfId="0" applyBorder="1"/>
    <xf numFmtId="0" fontId="0" fillId="0" borderId="9" xfId="0" applyBorder="1"/>
    <xf numFmtId="0" fontId="0" fillId="0" borderId="68" xfId="0" applyBorder="1"/>
    <xf numFmtId="0" fontId="0" fillId="0" borderId="73" xfId="0" applyBorder="1"/>
    <xf numFmtId="0" fontId="0" fillId="0" borderId="6" xfId="0" applyFill="1" applyBorder="1"/>
    <xf numFmtId="0" fontId="0" fillId="0" borderId="27" xfId="0" applyFill="1" applyBorder="1"/>
    <xf numFmtId="0" fontId="0" fillId="0" borderId="65" xfId="0" applyFill="1" applyBorder="1"/>
    <xf numFmtId="0" fontId="0" fillId="0" borderId="68" xfId="0" applyFill="1" applyBorder="1"/>
    <xf numFmtId="0" fontId="12" fillId="0" borderId="10" xfId="0" applyFont="1" applyFill="1" applyBorder="1" applyAlignment="1">
      <alignment horizontal="right" vertical="top"/>
    </xf>
    <xf numFmtId="0" fontId="12" fillId="0" borderId="13" xfId="0" applyFont="1" applyFill="1" applyBorder="1" applyAlignment="1">
      <alignment horizontal="right" vertical="top"/>
    </xf>
    <xf numFmtId="0" fontId="12" fillId="0" borderId="14" xfId="0" applyFont="1" applyFill="1" applyBorder="1" applyAlignment="1">
      <alignment horizontal="right" vertical="top"/>
    </xf>
    <xf numFmtId="0" fontId="12" fillId="0" borderId="16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/>
    </xf>
    <xf numFmtId="0" fontId="12" fillId="0" borderId="45" xfId="0" applyFont="1" applyFill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0" fontId="0" fillId="0" borderId="60" xfId="0" applyFont="1" applyBorder="1" applyAlignment="1">
      <alignment vertical="top"/>
    </xf>
    <xf numFmtId="0" fontId="12" fillId="0" borderId="21" xfId="0" applyFont="1" applyFill="1" applyBorder="1" applyAlignment="1">
      <alignment vertical="top"/>
    </xf>
    <xf numFmtId="0" fontId="12" fillId="0" borderId="22" xfId="0" applyFont="1" applyFill="1" applyBorder="1" applyAlignment="1">
      <alignment vertical="top"/>
    </xf>
    <xf numFmtId="3" fontId="0" fillId="0" borderId="56" xfId="0" applyNumberFormat="1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/>
    <xf numFmtId="0" fontId="12" fillId="0" borderId="13" xfId="0" applyFont="1" applyFill="1" applyBorder="1" applyAlignment="1"/>
    <xf numFmtId="0" fontId="12" fillId="0" borderId="14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6" xfId="0" applyFont="1" applyFill="1" applyBorder="1" applyAlignment="1"/>
    <xf numFmtId="0" fontId="12" fillId="0" borderId="17" xfId="0" applyFont="1" applyFill="1" applyBorder="1" applyAlignment="1"/>
    <xf numFmtId="3" fontId="0" fillId="0" borderId="3" xfId="0" applyNumberFormat="1" applyFont="1" applyBorder="1"/>
    <xf numFmtId="4" fontId="0" fillId="0" borderId="3" xfId="0" applyNumberFormat="1" applyFont="1" applyBorder="1"/>
    <xf numFmtId="3" fontId="0" fillId="0" borderId="5" xfId="0" applyNumberFormat="1" applyFont="1" applyBorder="1"/>
    <xf numFmtId="0" fontId="12" fillId="0" borderId="21" xfId="0" applyFont="1" applyFill="1" applyBorder="1" applyAlignment="1"/>
    <xf numFmtId="0" fontId="12" fillId="0" borderId="22" xfId="0" applyFont="1" applyFill="1" applyBorder="1" applyAlignment="1"/>
    <xf numFmtId="4" fontId="0" fillId="0" borderId="22" xfId="0" applyNumberFormat="1" applyFont="1" applyBorder="1"/>
    <xf numFmtId="3" fontId="0" fillId="0" borderId="23" xfId="0" applyNumberFormat="1" applyFont="1" applyBorder="1"/>
    <xf numFmtId="0" fontId="12" fillId="0" borderId="29" xfId="0" applyFont="1" applyFill="1" applyBorder="1" applyAlignment="1"/>
    <xf numFmtId="0" fontId="12" fillId="0" borderId="30" xfId="0" applyFont="1" applyFill="1" applyBorder="1" applyAlignment="1"/>
    <xf numFmtId="0" fontId="12" fillId="0" borderId="18" xfId="0" applyFont="1" applyFill="1" applyBorder="1" applyAlignment="1"/>
    <xf numFmtId="3" fontId="0" fillId="0" borderId="30" xfId="0" applyNumberFormat="1" applyFont="1" applyBorder="1"/>
    <xf numFmtId="4" fontId="0" fillId="0" borderId="11" xfId="0" applyNumberFormat="1" applyFont="1" applyBorder="1"/>
    <xf numFmtId="3" fontId="0" fillId="0" borderId="33" xfId="0" applyNumberFormat="1" applyFont="1" applyBorder="1"/>
    <xf numFmtId="0" fontId="12" fillId="0" borderId="2" xfId="0" applyFont="1" applyFill="1" applyBorder="1" applyAlignment="1"/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/>
    <xf numFmtId="0" fontId="12" fillId="0" borderId="22" xfId="0" applyFont="1" applyFill="1" applyBorder="1" applyAlignment="1">
      <alignment horizontal="right"/>
    </xf>
    <xf numFmtId="0" fontId="12" fillId="0" borderId="10" xfId="0" applyFont="1" applyFill="1" applyBorder="1" applyAlignment="1"/>
    <xf numFmtId="0" fontId="12" fillId="0" borderId="36" xfId="0" applyFont="1" applyFill="1" applyBorder="1" applyAlignment="1"/>
    <xf numFmtId="3" fontId="0" fillId="0" borderId="11" xfId="0" applyNumberFormat="1" applyFont="1" applyBorder="1"/>
    <xf numFmtId="3" fontId="0" fillId="0" borderId="17" xfId="0" applyNumberFormat="1" applyFont="1" applyBorder="1"/>
    <xf numFmtId="3" fontId="0" fillId="0" borderId="45" xfId="0" applyNumberFormat="1" applyFont="1" applyBorder="1"/>
    <xf numFmtId="3" fontId="0" fillId="0" borderId="48" xfId="0" applyNumberFormat="1" applyFont="1" applyBorder="1"/>
    <xf numFmtId="3" fontId="0" fillId="0" borderId="49" xfId="0" applyNumberFormat="1" applyFont="1" applyBorder="1"/>
    <xf numFmtId="0" fontId="0" fillId="0" borderId="68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3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5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48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9" fillId="4" borderId="22" xfId="0" applyFont="1" applyFill="1" applyBorder="1" applyAlignment="1">
      <alignment horizontal="center" vertical="top"/>
    </xf>
    <xf numFmtId="0" fontId="9" fillId="4" borderId="48" xfId="0" applyFont="1" applyFill="1" applyBorder="1" applyAlignment="1">
      <alignment horizontal="center" vertical="top"/>
    </xf>
    <xf numFmtId="0" fontId="9" fillId="4" borderId="56" xfId="0" applyFont="1" applyFill="1" applyBorder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0" fillId="0" borderId="48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56" xfId="0" applyBorder="1" applyAlignment="1">
      <alignment horizontal="left"/>
    </xf>
    <xf numFmtId="0" fontId="3" fillId="0" borderId="5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7" borderId="22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3" fillId="5" borderId="22" xfId="0" applyNumberFormat="1" applyFont="1" applyFill="1" applyBorder="1" applyAlignment="1">
      <alignment horizontal="center" vertical="top" wrapText="1"/>
    </xf>
    <xf numFmtId="0" fontId="3" fillId="6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0" fillId="0" borderId="22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0" fillId="14" borderId="66" xfId="0" applyFill="1" applyBorder="1" applyAlignment="1">
      <alignment horizontal="center"/>
    </xf>
    <xf numFmtId="0" fontId="0" fillId="14" borderId="63" xfId="0" applyFill="1" applyBorder="1" applyAlignment="1">
      <alignment horizontal="center"/>
    </xf>
    <xf numFmtId="0" fontId="0" fillId="14" borderId="62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7" borderId="66" xfId="0" applyFont="1" applyFill="1" applyBorder="1" applyAlignment="1">
      <alignment horizontal="center"/>
    </xf>
    <xf numFmtId="0" fontId="3" fillId="7" borderId="63" xfId="0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7" borderId="22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/>
    </xf>
    <xf numFmtId="0" fontId="3" fillId="0" borderId="27" xfId="0" applyFont="1" applyBorder="1" applyAlignment="1">
      <alignment horizontal="left" vertical="top"/>
    </xf>
    <xf numFmtId="0" fontId="0" fillId="0" borderId="27" xfId="0" applyBorder="1" applyAlignment="1">
      <alignment vertical="top"/>
    </xf>
    <xf numFmtId="0" fontId="3" fillId="7" borderId="22" xfId="0" applyFont="1" applyFill="1" applyBorder="1" applyAlignment="1">
      <alignment horizontal="center" vertical="top"/>
    </xf>
    <xf numFmtId="0" fontId="3" fillId="15" borderId="48" xfId="0" applyFont="1" applyFill="1" applyBorder="1" applyAlignment="1">
      <alignment horizontal="center" vertical="top"/>
    </xf>
    <xf numFmtId="0" fontId="3" fillId="15" borderId="65" xfId="0" applyFont="1" applyFill="1" applyBorder="1" applyAlignment="1">
      <alignment horizontal="center" vertical="top"/>
    </xf>
    <xf numFmtId="0" fontId="3" fillId="15" borderId="56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50" xfId="0" applyFont="1" applyBorder="1" applyAlignment="1">
      <alignment wrapText="1"/>
    </xf>
    <xf numFmtId="0" fontId="3" fillId="0" borderId="60" xfId="0" applyFont="1" applyBorder="1" applyAlignment="1">
      <alignment horizontal="center" vertical="top" wrapText="1"/>
    </xf>
    <xf numFmtId="0" fontId="0" fillId="0" borderId="50" xfId="0" applyFont="1" applyBorder="1" applyAlignment="1">
      <alignment vertical="top" wrapText="1"/>
    </xf>
    <xf numFmtId="0" fontId="0" fillId="0" borderId="60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39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0" fillId="0" borderId="6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66" xfId="0" applyFont="1" applyBorder="1" applyAlignment="1">
      <alignment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top" wrapText="1"/>
    </xf>
  </cellXfs>
  <cellStyles count="6">
    <cellStyle name="20% - Accent3" xfId="2" builtinId="38"/>
    <cellStyle name="40% - Accent3" xfId="3" builtinId="39"/>
    <cellStyle name="Comma" xfId="1" builtinId="3"/>
    <cellStyle name="Followed Hyperlink" xfId="5" builtinId="9" hidden="1"/>
    <cellStyle name="Hyperlink" xfId="4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zoomScale="120" zoomScaleNormal="120" zoomScalePageLayoutView="120" workbookViewId="0">
      <selection sqref="A1:K1"/>
    </sheetView>
  </sheetViews>
  <sheetFormatPr baseColWidth="10" defaultColWidth="11" defaultRowHeight="16" x14ac:dyDescent="0.2"/>
  <cols>
    <col min="1" max="1" width="26.83203125" bestFit="1" customWidth="1"/>
    <col min="2" max="2" width="13.5" customWidth="1"/>
    <col min="3" max="3" width="14.83203125" customWidth="1"/>
    <col min="4" max="4" width="15.33203125" customWidth="1"/>
    <col min="5" max="5" width="17.6640625" customWidth="1"/>
    <col min="6" max="6" width="19.1640625" customWidth="1"/>
    <col min="7" max="7" width="13.5" customWidth="1"/>
    <col min="8" max="8" width="14.83203125" customWidth="1"/>
    <col min="9" max="9" width="15.33203125" customWidth="1"/>
    <col min="10" max="10" width="17.6640625" customWidth="1"/>
    <col min="11" max="11" width="19.1640625" customWidth="1"/>
    <col min="12" max="12" width="16.6640625" customWidth="1"/>
    <col min="13" max="13" width="18.33203125" customWidth="1"/>
    <col min="14" max="14" width="13.1640625" customWidth="1"/>
    <col min="15" max="16" width="13.5" customWidth="1"/>
    <col min="17" max="18" width="18.33203125" bestFit="1" customWidth="1"/>
    <col min="19" max="19" width="18.1640625" bestFit="1" customWidth="1"/>
    <col min="20" max="20" width="15.6640625" bestFit="1" customWidth="1"/>
  </cols>
  <sheetData>
    <row r="1" spans="1:20" x14ac:dyDescent="0.2">
      <c r="A1" s="327" t="s">
        <v>2739</v>
      </c>
      <c r="B1" s="328"/>
      <c r="C1" s="328"/>
      <c r="D1" s="328"/>
      <c r="E1" s="328"/>
      <c r="F1" s="328"/>
      <c r="G1" s="328"/>
      <c r="H1" s="328"/>
      <c r="I1" s="328"/>
      <c r="J1" s="328"/>
      <c r="K1" s="329"/>
    </row>
    <row r="2" spans="1:20" x14ac:dyDescent="0.2">
      <c r="A2" s="90"/>
      <c r="B2" s="330" t="s">
        <v>2259</v>
      </c>
      <c r="C2" s="330"/>
      <c r="D2" s="330"/>
      <c r="E2" s="330"/>
      <c r="F2" s="330"/>
      <c r="G2" s="330" t="s">
        <v>2271</v>
      </c>
      <c r="H2" s="330"/>
      <c r="I2" s="330"/>
      <c r="J2" s="330"/>
      <c r="K2" s="330"/>
      <c r="L2" s="105" t="s">
        <v>220</v>
      </c>
      <c r="M2" s="105" t="s">
        <v>1125</v>
      </c>
      <c r="N2" s="105" t="s">
        <v>1124</v>
      </c>
      <c r="O2" s="105" t="s">
        <v>1123</v>
      </c>
      <c r="P2" s="105" t="s">
        <v>1124</v>
      </c>
      <c r="Q2" s="105" t="s">
        <v>221</v>
      </c>
      <c r="R2" s="105" t="s">
        <v>2240</v>
      </c>
      <c r="S2" s="105" t="s">
        <v>2241</v>
      </c>
      <c r="T2" s="107" t="s">
        <v>2245</v>
      </c>
    </row>
    <row r="3" spans="1:20" x14ac:dyDescent="0.2">
      <c r="A3" s="90"/>
      <c r="B3" s="91" t="s">
        <v>100</v>
      </c>
      <c r="C3" s="331" t="s">
        <v>101</v>
      </c>
      <c r="D3" s="332"/>
      <c r="E3" s="91" t="s">
        <v>2258</v>
      </c>
      <c r="F3" s="91" t="s">
        <v>2257</v>
      </c>
      <c r="G3" s="91" t="s">
        <v>100</v>
      </c>
      <c r="H3" s="331" t="s">
        <v>101</v>
      </c>
      <c r="I3" s="332"/>
      <c r="J3" s="91" t="s">
        <v>2258</v>
      </c>
      <c r="K3" s="91" t="s">
        <v>2257</v>
      </c>
      <c r="L3" s="126" t="s">
        <v>250</v>
      </c>
      <c r="M3" s="126" t="s">
        <v>251</v>
      </c>
      <c r="N3" s="126" t="s">
        <v>252</v>
      </c>
      <c r="O3" s="126" t="s">
        <v>154</v>
      </c>
      <c r="P3" s="126" t="s">
        <v>154</v>
      </c>
      <c r="Q3" s="126" t="s">
        <v>136</v>
      </c>
      <c r="R3" s="126" t="s">
        <v>136</v>
      </c>
      <c r="S3" s="160" t="s">
        <v>2242</v>
      </c>
      <c r="T3" s="20" t="s">
        <v>2246</v>
      </c>
    </row>
    <row r="4" spans="1:20" s="162" customFormat="1" ht="85" x14ac:dyDescent="0.2">
      <c r="A4" s="161" t="s">
        <v>247</v>
      </c>
      <c r="B4" s="161"/>
      <c r="C4" s="161" t="s">
        <v>102</v>
      </c>
      <c r="D4" s="161" t="s">
        <v>103</v>
      </c>
      <c r="E4" s="161"/>
      <c r="F4" s="161" t="s">
        <v>103</v>
      </c>
      <c r="G4" s="161"/>
      <c r="H4" s="161" t="s">
        <v>102</v>
      </c>
      <c r="I4" s="161" t="s">
        <v>103</v>
      </c>
      <c r="J4" s="161"/>
      <c r="K4" s="161" t="s">
        <v>103</v>
      </c>
      <c r="L4" s="161"/>
      <c r="M4" s="161"/>
      <c r="N4" s="161"/>
      <c r="O4" s="161"/>
      <c r="P4" s="161"/>
      <c r="Q4" s="161"/>
      <c r="R4" s="161"/>
      <c r="S4" s="161"/>
      <c r="T4" s="161" t="s">
        <v>2247</v>
      </c>
    </row>
    <row r="5" spans="1:20" x14ac:dyDescent="0.2">
      <c r="A5" s="90" t="s">
        <v>104</v>
      </c>
      <c r="B5" s="20">
        <v>42.95</v>
      </c>
      <c r="C5" s="20">
        <v>42.97</v>
      </c>
      <c r="D5" s="20">
        <v>42.81</v>
      </c>
      <c r="E5" s="20">
        <v>45.86</v>
      </c>
      <c r="F5" s="20">
        <v>45.91</v>
      </c>
      <c r="G5" s="20">
        <v>42.7</v>
      </c>
      <c r="H5">
        <v>42.79</v>
      </c>
      <c r="I5" s="20">
        <v>42.84</v>
      </c>
      <c r="J5" s="20">
        <v>46.08</v>
      </c>
      <c r="K5" s="20">
        <v>46.15</v>
      </c>
      <c r="L5" s="126">
        <v>50.51</v>
      </c>
      <c r="M5" s="126">
        <v>43.46</v>
      </c>
      <c r="N5" s="126">
        <v>45.54</v>
      </c>
      <c r="O5" s="126">
        <v>44.83</v>
      </c>
      <c r="P5" s="126">
        <v>45.72</v>
      </c>
      <c r="Q5" s="156">
        <v>50.43</v>
      </c>
      <c r="R5" s="126">
        <v>44.73</v>
      </c>
      <c r="S5" s="20">
        <v>55.92</v>
      </c>
      <c r="T5" s="20">
        <v>47.31</v>
      </c>
    </row>
    <row r="6" spans="1:20" x14ac:dyDescent="0.2">
      <c r="A6" s="90" t="s">
        <v>105</v>
      </c>
      <c r="B6" s="8">
        <v>1309594</v>
      </c>
      <c r="C6" s="8">
        <v>52780</v>
      </c>
      <c r="D6" s="8">
        <v>51741</v>
      </c>
      <c r="E6" s="8">
        <v>34506</v>
      </c>
      <c r="F6" s="8">
        <v>33494</v>
      </c>
      <c r="G6" s="8">
        <v>1393813</v>
      </c>
      <c r="H6" s="8">
        <v>50502</v>
      </c>
      <c r="I6" s="8">
        <v>49628</v>
      </c>
      <c r="J6" s="8">
        <v>38661</v>
      </c>
      <c r="K6" s="8">
        <v>37768</v>
      </c>
      <c r="L6" s="157">
        <v>9695</v>
      </c>
      <c r="M6" s="157">
        <v>21899</v>
      </c>
      <c r="N6" s="157">
        <v>30040</v>
      </c>
      <c r="O6" s="120">
        <v>41289</v>
      </c>
      <c r="P6" s="120">
        <v>16959</v>
      </c>
      <c r="Q6" s="157">
        <v>16176</v>
      </c>
      <c r="R6" s="157">
        <v>6686</v>
      </c>
      <c r="S6" s="8">
        <v>2351</v>
      </c>
      <c r="T6" s="8">
        <v>869500</v>
      </c>
    </row>
    <row r="7" spans="1:20" x14ac:dyDescent="0.2">
      <c r="A7" s="90" t="s">
        <v>106</v>
      </c>
      <c r="B7" s="8">
        <v>1974427910</v>
      </c>
      <c r="C7" s="8">
        <v>1421758950</v>
      </c>
      <c r="D7" s="8">
        <v>1391366214</v>
      </c>
      <c r="E7" s="8">
        <v>3011499073</v>
      </c>
      <c r="F7" s="8">
        <v>2984680192</v>
      </c>
      <c r="G7" s="8">
        <v>1728775265</v>
      </c>
      <c r="H7" s="8">
        <v>1341913179</v>
      </c>
      <c r="I7" s="8">
        <v>1328846084</v>
      </c>
      <c r="J7" s="8">
        <v>2784185041</v>
      </c>
      <c r="K7" s="8">
        <v>2756104381</v>
      </c>
      <c r="L7" s="157">
        <v>808242489</v>
      </c>
      <c r="M7" s="157">
        <v>609476485</v>
      </c>
      <c r="N7" s="157">
        <v>935067369</v>
      </c>
      <c r="O7" s="120">
        <v>1027792016</v>
      </c>
      <c r="P7" s="120">
        <v>1048482934</v>
      </c>
      <c r="Q7" s="157">
        <v>766659703</v>
      </c>
      <c r="R7" s="157">
        <v>704779698</v>
      </c>
      <c r="S7" s="8">
        <v>87690817</v>
      </c>
      <c r="T7" s="142" t="s">
        <v>2243</v>
      </c>
    </row>
    <row r="8" spans="1:20" x14ac:dyDescent="0.2">
      <c r="A8" s="90" t="s">
        <v>107</v>
      </c>
      <c r="B8" s="92">
        <v>2571</v>
      </c>
      <c r="C8" s="92">
        <v>72434</v>
      </c>
      <c r="D8" s="8">
        <v>71673</v>
      </c>
      <c r="E8" s="8">
        <v>168113</v>
      </c>
      <c r="F8" s="8">
        <v>170304</v>
      </c>
      <c r="G8" s="8">
        <v>2104</v>
      </c>
      <c r="H8" s="8">
        <v>60496</v>
      </c>
      <c r="I8" s="8">
        <v>60467</v>
      </c>
      <c r="J8" s="8">
        <v>128120</v>
      </c>
      <c r="K8" s="8">
        <v>129205</v>
      </c>
      <c r="L8" s="157">
        <v>573512</v>
      </c>
      <c r="M8" s="157">
        <v>125226</v>
      </c>
      <c r="N8" s="157">
        <v>380908</v>
      </c>
      <c r="O8" s="120">
        <v>98034</v>
      </c>
      <c r="P8" s="120">
        <v>268823</v>
      </c>
      <c r="Q8" s="157">
        <v>133469</v>
      </c>
      <c r="R8" s="157">
        <v>248944</v>
      </c>
      <c r="S8" s="8">
        <v>83970</v>
      </c>
      <c r="T8" s="92">
        <v>17235</v>
      </c>
    </row>
    <row r="9" spans="1:20" x14ac:dyDescent="0.2">
      <c r="A9" s="90" t="s">
        <v>108</v>
      </c>
      <c r="B9" s="93">
        <v>1510310</v>
      </c>
      <c r="C9" s="93">
        <v>3839769</v>
      </c>
      <c r="D9" s="8">
        <v>684962</v>
      </c>
      <c r="E9" s="8">
        <v>2170995</v>
      </c>
      <c r="F9" s="8">
        <v>2170995</v>
      </c>
      <c r="G9" s="8">
        <v>474066</v>
      </c>
      <c r="H9" s="8">
        <v>2147300</v>
      </c>
      <c r="I9" s="8">
        <v>428745</v>
      </c>
      <c r="J9" s="8">
        <v>1500384</v>
      </c>
      <c r="K9" s="8">
        <v>1500384</v>
      </c>
      <c r="L9" s="157">
        <v>3144590</v>
      </c>
      <c r="M9" s="157">
        <v>810747</v>
      </c>
      <c r="N9" s="157">
        <v>1914085</v>
      </c>
      <c r="O9" s="120">
        <v>8337000</v>
      </c>
      <c r="P9" s="120">
        <v>5159000</v>
      </c>
      <c r="Q9" s="157">
        <v>3919231</v>
      </c>
      <c r="R9" s="157">
        <v>3913393</v>
      </c>
      <c r="S9" s="8">
        <v>536766</v>
      </c>
      <c r="T9" s="142" t="s">
        <v>2244</v>
      </c>
    </row>
    <row r="10" spans="1:20" x14ac:dyDescent="0.2">
      <c r="A10" s="90" t="s">
        <v>109</v>
      </c>
      <c r="B10" s="8">
        <v>1599775</v>
      </c>
      <c r="C10" s="8">
        <v>111423</v>
      </c>
      <c r="D10" s="8">
        <v>109604</v>
      </c>
      <c r="E10" s="8">
        <v>39589</v>
      </c>
      <c r="F10" s="8">
        <v>38490</v>
      </c>
      <c r="G10" s="8">
        <v>1860223</v>
      </c>
      <c r="H10" s="8">
        <v>76865</v>
      </c>
      <c r="I10" s="8">
        <v>75962</v>
      </c>
      <c r="J10" s="8">
        <v>47605</v>
      </c>
      <c r="K10" s="8">
        <v>46703</v>
      </c>
      <c r="L10" s="157">
        <v>44516</v>
      </c>
      <c r="M10" s="157">
        <v>32811</v>
      </c>
      <c r="N10" s="157">
        <v>77989</v>
      </c>
      <c r="O10" s="120">
        <v>267890</v>
      </c>
      <c r="P10" s="120">
        <v>109980</v>
      </c>
      <c r="Q10" s="157">
        <v>65731</v>
      </c>
      <c r="R10" s="157">
        <v>87403</v>
      </c>
      <c r="S10" s="8">
        <v>11665</v>
      </c>
      <c r="T10" s="159" t="s">
        <v>2248</v>
      </c>
    </row>
    <row r="11" spans="1:20" x14ac:dyDescent="0.2">
      <c r="A11" s="90" t="s">
        <v>110</v>
      </c>
      <c r="B11" s="92">
        <v>1962</v>
      </c>
      <c r="C11" s="8">
        <v>25690</v>
      </c>
      <c r="D11" s="8">
        <v>25412</v>
      </c>
      <c r="E11" s="8">
        <v>143570</v>
      </c>
      <c r="F11" s="8">
        <v>144622</v>
      </c>
      <c r="G11" s="8">
        <v>1397</v>
      </c>
      <c r="H11" s="8">
        <v>35649</v>
      </c>
      <c r="I11" s="8">
        <v>35568</v>
      </c>
      <c r="J11" s="8">
        <v>101054</v>
      </c>
      <c r="K11" s="8">
        <v>101691</v>
      </c>
      <c r="L11" s="157">
        <v>33427</v>
      </c>
      <c r="M11" s="157">
        <v>61492</v>
      </c>
      <c r="N11" s="157">
        <v>35631</v>
      </c>
      <c r="O11" s="120">
        <v>6576</v>
      </c>
      <c r="P11" s="120">
        <v>35743</v>
      </c>
      <c r="Q11" s="157">
        <v>52829</v>
      </c>
      <c r="R11" s="157">
        <v>38661</v>
      </c>
      <c r="S11" s="8">
        <v>16154</v>
      </c>
      <c r="T11" s="159" t="s">
        <v>2248</v>
      </c>
    </row>
    <row r="12" spans="1:20" x14ac:dyDescent="0.2">
      <c r="A12" s="90" t="s">
        <v>111</v>
      </c>
      <c r="B12" s="8">
        <v>638260</v>
      </c>
      <c r="C12" s="8">
        <v>3839761</v>
      </c>
      <c r="D12" s="8">
        <v>314996</v>
      </c>
      <c r="E12" s="8">
        <v>2170995</v>
      </c>
      <c r="F12" s="8">
        <v>2170995</v>
      </c>
      <c r="G12" s="8">
        <v>474066</v>
      </c>
      <c r="H12" s="8">
        <v>1371241</v>
      </c>
      <c r="I12" s="8">
        <v>294632</v>
      </c>
      <c r="J12" s="8">
        <v>1472750</v>
      </c>
      <c r="K12" s="8">
        <v>1472750</v>
      </c>
      <c r="L12" s="157">
        <v>329283</v>
      </c>
      <c r="M12" s="157">
        <v>436713</v>
      </c>
      <c r="N12" s="157">
        <v>270662</v>
      </c>
      <c r="O12" s="120">
        <v>3449000</v>
      </c>
      <c r="P12" s="120">
        <v>956496</v>
      </c>
      <c r="Q12" s="157">
        <v>2088687</v>
      </c>
      <c r="R12" s="157">
        <v>2643202</v>
      </c>
      <c r="S12" s="8">
        <v>142824</v>
      </c>
      <c r="T12" s="159" t="s">
        <v>2248</v>
      </c>
    </row>
    <row r="13" spans="1:20" x14ac:dyDescent="0.2">
      <c r="A13" s="90" t="s">
        <v>112</v>
      </c>
      <c r="B13" s="8">
        <v>123</v>
      </c>
      <c r="C13" s="8">
        <v>9274</v>
      </c>
      <c r="D13" s="8">
        <v>9227</v>
      </c>
      <c r="E13" s="8">
        <v>16321</v>
      </c>
      <c r="F13" s="8">
        <v>16224</v>
      </c>
      <c r="G13" s="20">
        <v>54</v>
      </c>
      <c r="H13" s="8">
        <v>8787</v>
      </c>
      <c r="I13" s="8">
        <v>8748</v>
      </c>
      <c r="J13" s="8">
        <v>16533</v>
      </c>
      <c r="K13" s="8">
        <v>16405</v>
      </c>
      <c r="L13" s="157">
        <v>1955</v>
      </c>
      <c r="M13" s="157">
        <v>3893</v>
      </c>
      <c r="N13" s="157">
        <v>3178</v>
      </c>
      <c r="O13" s="120">
        <v>6160</v>
      </c>
      <c r="P13" s="120">
        <v>4204</v>
      </c>
      <c r="Q13" s="157">
        <v>4719</v>
      </c>
      <c r="R13" s="157">
        <v>3285</v>
      </c>
      <c r="S13" s="20">
        <v>576</v>
      </c>
      <c r="T13" s="159" t="s">
        <v>2248</v>
      </c>
    </row>
    <row r="14" spans="1:20" x14ac:dyDescent="0.2">
      <c r="A14" s="90" t="s">
        <v>113</v>
      </c>
      <c r="B14" s="94">
        <v>1.1100000000000001</v>
      </c>
      <c r="C14" s="94">
        <v>65.19</v>
      </c>
      <c r="D14" s="20">
        <v>65.03</v>
      </c>
      <c r="E14" s="94">
        <v>86.09</v>
      </c>
      <c r="F14" s="94">
        <v>86.57</v>
      </c>
      <c r="G14" s="94">
        <v>0.37</v>
      </c>
      <c r="H14" s="94">
        <v>58.69</v>
      </c>
      <c r="I14" s="94">
        <v>58.72</v>
      </c>
      <c r="J14" s="94">
        <v>80.72</v>
      </c>
      <c r="K14" s="94">
        <v>81.08</v>
      </c>
      <c r="L14" s="158">
        <v>95.93</v>
      </c>
      <c r="M14" s="158">
        <v>82.01</v>
      </c>
      <c r="N14" s="156">
        <v>95.98</v>
      </c>
      <c r="O14" s="126">
        <v>72.87</v>
      </c>
      <c r="P14" s="126">
        <v>88.91</v>
      </c>
      <c r="Q14" s="156">
        <v>82.84</v>
      </c>
      <c r="R14" s="156">
        <v>93.22</v>
      </c>
      <c r="S14" s="20">
        <v>70.66</v>
      </c>
      <c r="T14" s="159" t="s">
        <v>2248</v>
      </c>
    </row>
    <row r="15" spans="1:20" x14ac:dyDescent="0.2">
      <c r="A15" s="90" t="s">
        <v>114</v>
      </c>
      <c r="B15" s="20">
        <v>2.3559999999999999</v>
      </c>
      <c r="C15" s="20">
        <v>5.0359999999999996</v>
      </c>
      <c r="D15" s="20">
        <v>5.0819999999999999</v>
      </c>
      <c r="E15" s="20">
        <v>1.7000000000000001E-2</v>
      </c>
      <c r="F15" s="20">
        <v>1.7000000000000001E-2</v>
      </c>
      <c r="G15" s="20">
        <v>3.5619999999999998</v>
      </c>
      <c r="H15" s="20">
        <v>2.2970000000000002</v>
      </c>
      <c r="I15" s="20">
        <v>2.3180000000000001</v>
      </c>
      <c r="J15" s="20">
        <v>3.2000000000000001E-2</v>
      </c>
      <c r="K15" s="20">
        <v>3.2000000000000001E-2</v>
      </c>
      <c r="L15" s="156">
        <v>7.702</v>
      </c>
      <c r="M15" s="156">
        <v>0.94499999999999995</v>
      </c>
      <c r="N15" s="156">
        <v>3.4449999999999998</v>
      </c>
      <c r="O15" s="126">
        <v>13.22</v>
      </c>
      <c r="P15" s="126">
        <v>15.24</v>
      </c>
      <c r="Q15" s="156">
        <v>1.3069999999999999</v>
      </c>
      <c r="R15" s="156">
        <v>4.3470000000000004</v>
      </c>
      <c r="S15" s="20">
        <v>2.2530000000000001</v>
      </c>
      <c r="T15" s="159" t="s">
        <v>2248</v>
      </c>
    </row>
  </sheetData>
  <mergeCells count="5">
    <mergeCell ref="A1:K1"/>
    <mergeCell ref="B2:F2"/>
    <mergeCell ref="G2:K2"/>
    <mergeCell ref="C3:D3"/>
    <mergeCell ref="H3:I3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workbookViewId="0">
      <selection activeCell="A2" sqref="A2:A3"/>
    </sheetView>
  </sheetViews>
  <sheetFormatPr baseColWidth="10" defaultColWidth="11" defaultRowHeight="16" x14ac:dyDescent="0.2"/>
  <cols>
    <col min="1" max="1" width="21.5" customWidth="1"/>
    <col min="2" max="5" width="5.6640625" bestFit="1" customWidth="1"/>
  </cols>
  <sheetData>
    <row r="1" spans="1:5" x14ac:dyDescent="0.2">
      <c r="A1" t="s">
        <v>2853</v>
      </c>
    </row>
    <row r="2" spans="1:5" x14ac:dyDescent="0.2">
      <c r="A2" s="379"/>
      <c r="B2" s="380" t="s">
        <v>19</v>
      </c>
      <c r="C2" s="380"/>
      <c r="D2" s="380" t="s">
        <v>83</v>
      </c>
      <c r="E2" s="380"/>
    </row>
    <row r="3" spans="1:5" ht="17" x14ac:dyDescent="0.2">
      <c r="A3" s="379"/>
      <c r="B3" s="151" t="s">
        <v>2219</v>
      </c>
      <c r="C3" s="151" t="s">
        <v>2220</v>
      </c>
      <c r="D3" s="151" t="s">
        <v>2219</v>
      </c>
      <c r="E3" s="151" t="s">
        <v>2220</v>
      </c>
    </row>
    <row r="4" spans="1:5" ht="17" x14ac:dyDescent="0.2">
      <c r="A4" s="150" t="s">
        <v>2221</v>
      </c>
      <c r="B4" s="152">
        <v>6194</v>
      </c>
      <c r="C4" s="150">
        <v>31.81</v>
      </c>
      <c r="D4" s="152">
        <v>3344</v>
      </c>
      <c r="E4" s="150">
        <v>45.85</v>
      </c>
    </row>
    <row r="5" spans="1:5" ht="17" x14ac:dyDescent="0.2">
      <c r="A5" s="150" t="s">
        <v>2222</v>
      </c>
      <c r="B5" s="152">
        <v>4554</v>
      </c>
      <c r="C5" s="150">
        <v>23.39</v>
      </c>
      <c r="D5" s="152">
        <v>1608</v>
      </c>
      <c r="E5" s="150">
        <v>22.05</v>
      </c>
    </row>
    <row r="6" spans="1:5" ht="17" x14ac:dyDescent="0.2">
      <c r="A6" s="150" t="s">
        <v>2223</v>
      </c>
      <c r="B6" s="152">
        <v>3564</v>
      </c>
      <c r="C6" s="150">
        <v>18.3</v>
      </c>
      <c r="D6" s="152">
        <v>1490</v>
      </c>
      <c r="E6" s="150">
        <v>20.43</v>
      </c>
    </row>
    <row r="7" spans="1:5" ht="17" x14ac:dyDescent="0.2">
      <c r="A7" s="150" t="s">
        <v>2224</v>
      </c>
      <c r="B7" s="150">
        <v>520</v>
      </c>
      <c r="C7" s="150">
        <v>2.67</v>
      </c>
      <c r="D7" s="150">
        <v>192</v>
      </c>
      <c r="E7" s="150">
        <v>2.63</v>
      </c>
    </row>
    <row r="8" spans="1:5" ht="17" x14ac:dyDescent="0.2">
      <c r="A8" s="150" t="s">
        <v>2225</v>
      </c>
      <c r="B8" s="150">
        <v>649</v>
      </c>
      <c r="C8" s="150">
        <v>3.33</v>
      </c>
      <c r="D8" s="150">
        <v>150</v>
      </c>
      <c r="E8" s="150">
        <v>2.06</v>
      </c>
    </row>
    <row r="9" spans="1:5" ht="17" x14ac:dyDescent="0.2">
      <c r="A9" s="150" t="s">
        <v>2226</v>
      </c>
      <c r="B9" s="152">
        <v>1198</v>
      </c>
      <c r="C9" s="150">
        <v>6.15</v>
      </c>
      <c r="D9" s="150">
        <v>134</v>
      </c>
      <c r="E9" s="150">
        <v>1.84</v>
      </c>
    </row>
    <row r="10" spans="1:5" ht="17" x14ac:dyDescent="0.2">
      <c r="A10" s="150" t="s">
        <v>2227</v>
      </c>
      <c r="B10" s="152">
        <v>1198</v>
      </c>
      <c r="C10" s="150">
        <v>6.15</v>
      </c>
      <c r="D10" s="150">
        <v>134</v>
      </c>
      <c r="E10" s="150">
        <v>1.84</v>
      </c>
    </row>
    <row r="11" spans="1:5" ht="17" x14ac:dyDescent="0.2">
      <c r="A11" s="150" t="s">
        <v>2228</v>
      </c>
      <c r="B11" s="150">
        <v>798</v>
      </c>
      <c r="C11" s="150">
        <v>4.0999999999999996</v>
      </c>
      <c r="D11" s="150">
        <v>121</v>
      </c>
      <c r="E11" s="150">
        <v>1.66</v>
      </c>
    </row>
    <row r="12" spans="1:5" ht="17" x14ac:dyDescent="0.2">
      <c r="A12" s="150" t="s">
        <v>2229</v>
      </c>
      <c r="B12" s="150">
        <v>798</v>
      </c>
      <c r="C12" s="150">
        <v>4.0999999999999996</v>
      </c>
      <c r="D12" s="150">
        <v>121</v>
      </c>
      <c r="E12" s="150">
        <v>1.66</v>
      </c>
    </row>
  </sheetData>
  <mergeCells count="3">
    <mergeCell ref="A2:A3"/>
    <mergeCell ref="B2:C2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207"/>
  <sheetViews>
    <sheetView workbookViewId="0">
      <selection activeCell="A2" sqref="A2:AF2"/>
    </sheetView>
  </sheetViews>
  <sheetFormatPr baseColWidth="10" defaultColWidth="11" defaultRowHeight="16" x14ac:dyDescent="0.2"/>
  <cols>
    <col min="1" max="1" width="36.6640625" bestFit="1" customWidth="1"/>
    <col min="2" max="3" width="12.1640625" bestFit="1" customWidth="1"/>
    <col min="4" max="4" width="8.6640625" bestFit="1" customWidth="1"/>
    <col min="5" max="5" width="29.33203125" bestFit="1" customWidth="1"/>
    <col min="6" max="7" width="12.1640625" bestFit="1" customWidth="1"/>
    <col min="8" max="8" width="8.6640625" bestFit="1" customWidth="1"/>
    <col min="9" max="9" width="28.83203125" bestFit="1" customWidth="1"/>
    <col min="10" max="11" width="12.1640625" bestFit="1" customWidth="1"/>
    <col min="12" max="12" width="8.6640625" bestFit="1" customWidth="1"/>
    <col min="13" max="13" width="28.33203125" bestFit="1" customWidth="1"/>
    <col min="14" max="15" width="12.1640625" bestFit="1" customWidth="1"/>
    <col min="16" max="16" width="8.6640625" bestFit="1" customWidth="1"/>
    <col min="17" max="17" width="28.33203125" bestFit="1" customWidth="1"/>
    <col min="18" max="19" width="12.1640625" bestFit="1" customWidth="1"/>
    <col min="20" max="20" width="8.6640625" bestFit="1" customWidth="1"/>
    <col min="21" max="21" width="28.33203125" bestFit="1" customWidth="1"/>
    <col min="22" max="23" width="12.1640625" bestFit="1" customWidth="1"/>
    <col min="24" max="24" width="8.6640625" bestFit="1" customWidth="1"/>
    <col min="25" max="25" width="23.5" bestFit="1" customWidth="1"/>
    <col min="26" max="27" width="12.1640625" bestFit="1" customWidth="1"/>
    <col min="28" max="28" width="8.6640625" bestFit="1" customWidth="1"/>
    <col min="33" max="33" width="28.83203125" bestFit="1" customWidth="1"/>
    <col min="34" max="35" width="12.1640625" bestFit="1" customWidth="1"/>
    <col min="36" max="36" width="8.6640625" bestFit="1" customWidth="1"/>
    <col min="37" max="37" width="29.33203125" bestFit="1" customWidth="1"/>
    <col min="38" max="39" width="12.1640625" bestFit="1" customWidth="1"/>
    <col min="40" max="40" width="8.6640625" bestFit="1" customWidth="1"/>
    <col min="41" max="41" width="27.1640625" bestFit="1" customWidth="1"/>
    <col min="42" max="43" width="12.1640625" bestFit="1" customWidth="1"/>
    <col min="44" max="44" width="8.6640625" bestFit="1" customWidth="1"/>
    <col min="45" max="45" width="28.83203125" bestFit="1" customWidth="1"/>
    <col min="46" max="47" width="12.1640625" bestFit="1" customWidth="1"/>
    <col min="48" max="48" width="8.6640625" bestFit="1" customWidth="1"/>
    <col min="49" max="49" width="26.83203125" bestFit="1" customWidth="1"/>
    <col min="50" max="51" width="12.1640625" bestFit="1" customWidth="1"/>
    <col min="52" max="52" width="8.6640625" bestFit="1" customWidth="1"/>
    <col min="53" max="53" width="11" customWidth="1"/>
  </cols>
  <sheetData>
    <row r="1" spans="1:56" ht="17" thickBot="1" x14ac:dyDescent="0.25">
      <c r="A1" s="169" t="s">
        <v>2852</v>
      </c>
      <c r="B1" s="169"/>
    </row>
    <row r="2" spans="1:56" ht="17" thickBot="1" x14ac:dyDescent="0.25">
      <c r="A2" s="386" t="s">
        <v>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8"/>
      <c r="AG2" s="382" t="s">
        <v>83</v>
      </c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4"/>
    </row>
    <row r="3" spans="1:56" x14ac:dyDescent="0.2">
      <c r="A3" s="349" t="s">
        <v>1127</v>
      </c>
      <c r="B3" s="350"/>
      <c r="C3" s="350"/>
      <c r="D3" s="350"/>
      <c r="E3" s="350"/>
      <c r="F3" s="350"/>
      <c r="G3" s="350"/>
      <c r="H3" s="389"/>
      <c r="I3" s="349" t="s">
        <v>1128</v>
      </c>
      <c r="J3" s="350"/>
      <c r="K3" s="350"/>
      <c r="L3" s="350"/>
      <c r="M3" s="350"/>
      <c r="N3" s="350"/>
      <c r="O3" s="350"/>
      <c r="P3" s="389"/>
      <c r="Q3" s="349" t="s">
        <v>1129</v>
      </c>
      <c r="R3" s="350"/>
      <c r="S3" s="350"/>
      <c r="T3" s="350"/>
      <c r="U3" s="350"/>
      <c r="V3" s="350"/>
      <c r="W3" s="350"/>
      <c r="X3" s="389"/>
      <c r="Y3" s="349" t="s">
        <v>1130</v>
      </c>
      <c r="Z3" s="350"/>
      <c r="AA3" s="350"/>
      <c r="AB3" s="350"/>
      <c r="AC3" s="350"/>
      <c r="AD3" s="350"/>
      <c r="AE3" s="350"/>
      <c r="AF3" s="389"/>
      <c r="AG3" s="352" t="s">
        <v>1127</v>
      </c>
      <c r="AH3" s="353"/>
      <c r="AI3" s="353"/>
      <c r="AJ3" s="353"/>
      <c r="AK3" s="353"/>
      <c r="AL3" s="353"/>
      <c r="AM3" s="353"/>
      <c r="AN3" s="354"/>
      <c r="AO3" s="352" t="s">
        <v>1129</v>
      </c>
      <c r="AP3" s="353"/>
      <c r="AQ3" s="353"/>
      <c r="AR3" s="353"/>
      <c r="AS3" s="353"/>
      <c r="AT3" s="353"/>
      <c r="AU3" s="353"/>
      <c r="AV3" s="354"/>
      <c r="AW3" s="352" t="s">
        <v>1130</v>
      </c>
      <c r="AX3" s="353"/>
      <c r="AY3" s="353"/>
      <c r="AZ3" s="353"/>
      <c r="BA3" s="353"/>
      <c r="BB3" s="353"/>
      <c r="BC3" s="353"/>
      <c r="BD3" s="354"/>
    </row>
    <row r="4" spans="1:56" x14ac:dyDescent="0.2">
      <c r="A4" s="385" t="s">
        <v>255</v>
      </c>
      <c r="B4" s="370"/>
      <c r="C4" s="370"/>
      <c r="D4" s="370"/>
      <c r="E4" s="370" t="s">
        <v>256</v>
      </c>
      <c r="F4" s="370"/>
      <c r="G4" s="370"/>
      <c r="H4" s="381"/>
      <c r="I4" s="385" t="s">
        <v>255</v>
      </c>
      <c r="J4" s="370"/>
      <c r="K4" s="370"/>
      <c r="L4" s="370"/>
      <c r="M4" s="370" t="s">
        <v>256</v>
      </c>
      <c r="N4" s="370"/>
      <c r="O4" s="370"/>
      <c r="P4" s="381"/>
      <c r="Q4" s="385" t="s">
        <v>255</v>
      </c>
      <c r="R4" s="370"/>
      <c r="S4" s="370"/>
      <c r="T4" s="370"/>
      <c r="U4" s="370" t="s">
        <v>256</v>
      </c>
      <c r="V4" s="370"/>
      <c r="W4" s="370"/>
      <c r="X4" s="381"/>
      <c r="Y4" s="385" t="s">
        <v>255</v>
      </c>
      <c r="Z4" s="370"/>
      <c r="AA4" s="370"/>
      <c r="AB4" s="370"/>
      <c r="AC4" s="370" t="s">
        <v>256</v>
      </c>
      <c r="AD4" s="370"/>
      <c r="AE4" s="370"/>
      <c r="AF4" s="381"/>
      <c r="AG4" s="385" t="s">
        <v>255</v>
      </c>
      <c r="AH4" s="370"/>
      <c r="AI4" s="370"/>
      <c r="AJ4" s="370"/>
      <c r="AK4" s="370" t="s">
        <v>256</v>
      </c>
      <c r="AL4" s="370"/>
      <c r="AM4" s="370"/>
      <c r="AN4" s="381"/>
      <c r="AO4" s="385" t="s">
        <v>255</v>
      </c>
      <c r="AP4" s="370"/>
      <c r="AQ4" s="370"/>
      <c r="AR4" s="370"/>
      <c r="AS4" s="370" t="s">
        <v>256</v>
      </c>
      <c r="AT4" s="370"/>
      <c r="AU4" s="370"/>
      <c r="AV4" s="381"/>
      <c r="AW4" s="385" t="s">
        <v>255</v>
      </c>
      <c r="AX4" s="370"/>
      <c r="AY4" s="370"/>
      <c r="AZ4" s="370"/>
      <c r="BA4" s="370" t="s">
        <v>256</v>
      </c>
      <c r="BB4" s="370"/>
      <c r="BC4" s="370"/>
      <c r="BD4" s="381"/>
    </row>
    <row r="5" spans="1:56" ht="17" thickBot="1" x14ac:dyDescent="0.25">
      <c r="A5" s="138" t="s">
        <v>257</v>
      </c>
      <c r="B5" s="139" t="s">
        <v>258</v>
      </c>
      <c r="C5" s="139" t="s">
        <v>259</v>
      </c>
      <c r="D5" s="139" t="s">
        <v>260</v>
      </c>
      <c r="E5" s="139" t="s">
        <v>257</v>
      </c>
      <c r="F5" s="139" t="s">
        <v>258</v>
      </c>
      <c r="G5" s="139" t="s">
        <v>259</v>
      </c>
      <c r="H5" s="140" t="s">
        <v>260</v>
      </c>
      <c r="I5" s="138" t="s">
        <v>257</v>
      </c>
      <c r="J5" s="139" t="s">
        <v>258</v>
      </c>
      <c r="K5" s="139" t="s">
        <v>259</v>
      </c>
      <c r="L5" s="139" t="s">
        <v>260</v>
      </c>
      <c r="M5" s="139" t="s">
        <v>257</v>
      </c>
      <c r="N5" s="139" t="s">
        <v>258</v>
      </c>
      <c r="O5" s="139" t="s">
        <v>259</v>
      </c>
      <c r="P5" s="140" t="s">
        <v>260</v>
      </c>
      <c r="Q5" s="138" t="s">
        <v>257</v>
      </c>
      <c r="R5" s="139" t="s">
        <v>258</v>
      </c>
      <c r="S5" s="139" t="s">
        <v>259</v>
      </c>
      <c r="T5" s="139" t="s">
        <v>260</v>
      </c>
      <c r="U5" s="139" t="s">
        <v>257</v>
      </c>
      <c r="V5" s="139" t="s">
        <v>258</v>
      </c>
      <c r="W5" s="139" t="s">
        <v>259</v>
      </c>
      <c r="X5" s="140" t="s">
        <v>260</v>
      </c>
      <c r="Y5" s="138" t="s">
        <v>257</v>
      </c>
      <c r="Z5" s="139" t="s">
        <v>258</v>
      </c>
      <c r="AA5" s="139" t="s">
        <v>259</v>
      </c>
      <c r="AB5" s="139" t="s">
        <v>260</v>
      </c>
      <c r="AC5" s="139" t="s">
        <v>257</v>
      </c>
      <c r="AD5" s="139" t="s">
        <v>258</v>
      </c>
      <c r="AE5" s="139" t="s">
        <v>259</v>
      </c>
      <c r="AF5" s="140" t="s">
        <v>260</v>
      </c>
      <c r="AG5" s="138" t="s">
        <v>257</v>
      </c>
      <c r="AH5" s="139" t="s">
        <v>258</v>
      </c>
      <c r="AI5" s="139" t="s">
        <v>259</v>
      </c>
      <c r="AJ5" s="139" t="s">
        <v>260</v>
      </c>
      <c r="AK5" s="139" t="s">
        <v>257</v>
      </c>
      <c r="AL5" s="139" t="s">
        <v>258</v>
      </c>
      <c r="AM5" s="139" t="s">
        <v>259</v>
      </c>
      <c r="AN5" s="140" t="s">
        <v>260</v>
      </c>
      <c r="AO5" s="138" t="s">
        <v>257</v>
      </c>
      <c r="AP5" s="139" t="s">
        <v>258</v>
      </c>
      <c r="AQ5" s="139" t="s">
        <v>259</v>
      </c>
      <c r="AR5" s="139" t="s">
        <v>260</v>
      </c>
      <c r="AS5" s="139" t="s">
        <v>257</v>
      </c>
      <c r="AT5" s="139" t="s">
        <v>258</v>
      </c>
      <c r="AU5" s="139" t="s">
        <v>259</v>
      </c>
      <c r="AV5" s="140" t="s">
        <v>260</v>
      </c>
      <c r="AW5" s="138" t="s">
        <v>257</v>
      </c>
      <c r="AX5" s="139" t="s">
        <v>258</v>
      </c>
      <c r="AY5" s="139" t="s">
        <v>259</v>
      </c>
      <c r="AZ5" s="139" t="s">
        <v>260</v>
      </c>
      <c r="BA5" s="139" t="s">
        <v>257</v>
      </c>
      <c r="BB5" s="139" t="s">
        <v>258</v>
      </c>
      <c r="BC5" s="139" t="s">
        <v>259</v>
      </c>
      <c r="BD5" s="140" t="s">
        <v>260</v>
      </c>
    </row>
    <row r="6" spans="1:56" x14ac:dyDescent="0.2">
      <c r="A6" t="s">
        <v>263</v>
      </c>
      <c r="B6" s="134">
        <v>2.1452480162229001E-93</v>
      </c>
      <c r="C6" s="134">
        <v>3.5503854668489E-90</v>
      </c>
      <c r="D6" t="s">
        <v>262</v>
      </c>
      <c r="E6" t="s">
        <v>261</v>
      </c>
      <c r="F6" s="134">
        <v>6.9615413647525093E-114</v>
      </c>
      <c r="G6" s="134">
        <v>1.15213509586654E-110</v>
      </c>
      <c r="H6" t="s">
        <v>778</v>
      </c>
      <c r="I6" t="s">
        <v>320</v>
      </c>
      <c r="J6" s="134">
        <v>4.6122397979401E-172</v>
      </c>
      <c r="K6" s="134">
        <v>7.6332568655908704E-169</v>
      </c>
      <c r="L6" t="s">
        <v>262</v>
      </c>
      <c r="M6" t="s">
        <v>261</v>
      </c>
      <c r="N6" s="134">
        <v>1.93175590715448E-29</v>
      </c>
      <c r="O6" s="134">
        <v>3.1970560263406601E-26</v>
      </c>
      <c r="P6" t="s">
        <v>778</v>
      </c>
      <c r="Q6" t="s">
        <v>291</v>
      </c>
      <c r="R6" s="134">
        <v>1.9347810534610101E-23</v>
      </c>
      <c r="S6" s="134">
        <v>3.2020626434779702E-20</v>
      </c>
      <c r="T6" t="s">
        <v>262</v>
      </c>
      <c r="U6" t="s">
        <v>266</v>
      </c>
      <c r="V6" s="134">
        <v>1.6859306720480301E-6</v>
      </c>
      <c r="W6">
        <v>2.7902152622394901E-3</v>
      </c>
      <c r="X6" t="s">
        <v>778</v>
      </c>
      <c r="Y6" t="s">
        <v>652</v>
      </c>
      <c r="Z6" s="134">
        <v>3.4534291526451999E-6</v>
      </c>
      <c r="AA6">
        <v>5.7154252476278103E-3</v>
      </c>
      <c r="AB6" t="s">
        <v>262</v>
      </c>
      <c r="AG6" t="s">
        <v>263</v>
      </c>
      <c r="AH6" s="134">
        <v>9.1429206546017506E-42</v>
      </c>
      <c r="AI6" s="134">
        <v>1.01486419266079E-38</v>
      </c>
      <c r="AJ6" t="s">
        <v>262</v>
      </c>
      <c r="AK6" t="s">
        <v>786</v>
      </c>
      <c r="AL6" s="134">
        <v>9.1219191617776898E-56</v>
      </c>
      <c r="AM6" s="134">
        <v>1.0125330269573201E-52</v>
      </c>
      <c r="AN6" t="s">
        <v>778</v>
      </c>
      <c r="AO6" t="s">
        <v>263</v>
      </c>
      <c r="AP6" s="134">
        <v>3.51890150903024E-28</v>
      </c>
      <c r="AQ6" s="134">
        <v>3.9059806750235699E-25</v>
      </c>
      <c r="AR6" t="s">
        <v>262</v>
      </c>
      <c r="AS6" t="s">
        <v>272</v>
      </c>
      <c r="AT6" s="134">
        <v>7.1177743151724004E-10</v>
      </c>
      <c r="AU6" s="134">
        <v>7.9007294898413601E-7</v>
      </c>
      <c r="AV6" t="s">
        <v>778</v>
      </c>
      <c r="AW6" t="s">
        <v>618</v>
      </c>
      <c r="AX6" s="134">
        <v>5.3014172786319797E-6</v>
      </c>
      <c r="AY6">
        <v>3.4007063851151601E-3</v>
      </c>
      <c r="AZ6" t="s">
        <v>262</v>
      </c>
    </row>
    <row r="7" spans="1:56" x14ac:dyDescent="0.2">
      <c r="A7" t="s">
        <v>267</v>
      </c>
      <c r="B7" s="134">
        <v>3.3253332474546199E-74</v>
      </c>
      <c r="C7" s="134">
        <v>2.7517132622687002E-71</v>
      </c>
      <c r="D7" t="s">
        <v>262</v>
      </c>
      <c r="E7" t="s">
        <v>266</v>
      </c>
      <c r="F7" s="134">
        <v>1.4826177489280299E-60</v>
      </c>
      <c r="G7" s="134">
        <v>1.22686618723794E-57</v>
      </c>
      <c r="H7" t="s">
        <v>778</v>
      </c>
      <c r="I7" t="s">
        <v>322</v>
      </c>
      <c r="J7" s="134">
        <v>2.1517586675189101E-170</v>
      </c>
      <c r="K7" s="134">
        <v>1.7805802973718999E-167</v>
      </c>
      <c r="L7" t="s">
        <v>262</v>
      </c>
      <c r="M7" t="s">
        <v>266</v>
      </c>
      <c r="N7" s="134">
        <v>6.3188970351400396E-18</v>
      </c>
      <c r="O7" s="134">
        <v>5.2288872965783799E-15</v>
      </c>
      <c r="P7" t="s">
        <v>778</v>
      </c>
      <c r="Q7" t="s">
        <v>264</v>
      </c>
      <c r="R7" s="134">
        <v>1.8734179626954099E-22</v>
      </c>
      <c r="S7" s="134">
        <v>1.55025336413045E-19</v>
      </c>
      <c r="T7" t="s">
        <v>262</v>
      </c>
      <c r="U7" t="s">
        <v>272</v>
      </c>
      <c r="V7" s="134">
        <v>6.2211944470812896E-5</v>
      </c>
      <c r="W7">
        <v>5.1480384049597698E-2</v>
      </c>
      <c r="X7" t="s">
        <v>778</v>
      </c>
      <c r="Y7" t="s">
        <v>501</v>
      </c>
      <c r="Z7" s="134">
        <v>6.8693312801316602E-5</v>
      </c>
      <c r="AA7">
        <v>5.6843716343089497E-2</v>
      </c>
      <c r="AB7" t="s">
        <v>262</v>
      </c>
      <c r="AG7" t="s">
        <v>267</v>
      </c>
      <c r="AH7" s="134">
        <v>1.47198490493306E-22</v>
      </c>
      <c r="AI7" s="134">
        <v>8.16951622237848E-20</v>
      </c>
      <c r="AJ7" t="s">
        <v>262</v>
      </c>
      <c r="AK7" t="s">
        <v>272</v>
      </c>
      <c r="AL7" s="134">
        <v>9.3295599593753498E-47</v>
      </c>
      <c r="AM7" s="134">
        <v>5.1779057774533201E-44</v>
      </c>
      <c r="AN7" t="s">
        <v>778</v>
      </c>
      <c r="AO7" t="s">
        <v>264</v>
      </c>
      <c r="AP7" s="134">
        <v>1.33989062479925E-18</v>
      </c>
      <c r="AQ7" s="134">
        <v>7.4363929676358397E-16</v>
      </c>
      <c r="AR7" t="s">
        <v>262</v>
      </c>
      <c r="AS7" t="s">
        <v>786</v>
      </c>
      <c r="AT7">
        <v>7.0844539001521504E-4</v>
      </c>
      <c r="AU7">
        <v>0.393187191458444</v>
      </c>
      <c r="AV7" t="s">
        <v>778</v>
      </c>
      <c r="AW7" t="s">
        <v>267</v>
      </c>
      <c r="AX7" s="134">
        <v>6.1273988920993898E-6</v>
      </c>
      <c r="AY7">
        <v>3.4007063851151601E-3</v>
      </c>
      <c r="AZ7" t="s">
        <v>262</v>
      </c>
    </row>
    <row r="8" spans="1:56" x14ac:dyDescent="0.2">
      <c r="A8" t="s">
        <v>322</v>
      </c>
      <c r="B8" s="134">
        <v>2.87068403364913E-67</v>
      </c>
      <c r="C8" s="134">
        <v>1.5836606918964401E-64</v>
      </c>
      <c r="D8" t="s">
        <v>262</v>
      </c>
      <c r="E8" t="s">
        <v>292</v>
      </c>
      <c r="F8" s="134">
        <v>1.60100787517549E-40</v>
      </c>
      <c r="G8" s="134">
        <v>8.8322267780514501E-38</v>
      </c>
      <c r="H8" t="s">
        <v>778</v>
      </c>
      <c r="I8" t="s">
        <v>313</v>
      </c>
      <c r="J8" s="134">
        <v>8.2903542417217505E-163</v>
      </c>
      <c r="K8" s="134">
        <v>4.5735120900164997E-160</v>
      </c>
      <c r="L8" t="s">
        <v>262</v>
      </c>
      <c r="M8" t="s">
        <v>341</v>
      </c>
      <c r="N8" s="134">
        <v>1.2797089669974501E-9</v>
      </c>
      <c r="O8" s="134">
        <v>7.0597278012692697E-7</v>
      </c>
      <c r="P8" t="s">
        <v>778</v>
      </c>
      <c r="Q8" t="s">
        <v>287</v>
      </c>
      <c r="R8" s="134">
        <v>6.7214890544169802E-21</v>
      </c>
      <c r="S8" s="134">
        <v>3.7080214616867E-18</v>
      </c>
      <c r="T8" t="s">
        <v>262</v>
      </c>
      <c r="U8" t="s">
        <v>261</v>
      </c>
      <c r="V8">
        <v>2.16398681630687E-4</v>
      </c>
      <c r="W8">
        <v>0.119379939366262</v>
      </c>
      <c r="X8" t="s">
        <v>778</v>
      </c>
      <c r="Y8" t="s">
        <v>267</v>
      </c>
      <c r="Z8">
        <v>2.41702519020616E-3</v>
      </c>
      <c r="AA8">
        <v>1</v>
      </c>
      <c r="AB8" t="s">
        <v>262</v>
      </c>
      <c r="AG8" t="s">
        <v>277</v>
      </c>
      <c r="AH8" s="134">
        <v>2.47985346609672E-13</v>
      </c>
      <c r="AI8" s="134">
        <v>9.1754578245578601E-11</v>
      </c>
      <c r="AJ8" t="s">
        <v>262</v>
      </c>
      <c r="AK8" t="s">
        <v>275</v>
      </c>
      <c r="AL8" s="134">
        <v>4.3995189152165302E-40</v>
      </c>
      <c r="AM8" s="134">
        <v>1.62782199863012E-37</v>
      </c>
      <c r="AN8" t="s">
        <v>778</v>
      </c>
      <c r="AO8" t="s">
        <v>291</v>
      </c>
      <c r="AP8" s="134">
        <v>7.4743239888321704E-8</v>
      </c>
      <c r="AQ8" s="134">
        <v>2.7654998758679001E-5</v>
      </c>
      <c r="AR8" t="s">
        <v>262</v>
      </c>
      <c r="AS8" t="s">
        <v>313</v>
      </c>
      <c r="AT8">
        <v>2.2682253437229698E-3</v>
      </c>
      <c r="AU8">
        <v>0.80989141727388203</v>
      </c>
      <c r="AV8" t="s">
        <v>778</v>
      </c>
      <c r="AW8" t="s">
        <v>377</v>
      </c>
      <c r="AX8">
        <v>6.9692367029506696E-4</v>
      </c>
      <c r="AY8">
        <v>0.25786175800917499</v>
      </c>
      <c r="AZ8" t="s">
        <v>262</v>
      </c>
    </row>
    <row r="9" spans="1:56" x14ac:dyDescent="0.2">
      <c r="A9" t="s">
        <v>320</v>
      </c>
      <c r="B9" s="134">
        <v>1.82989632622352E-64</v>
      </c>
      <c r="C9" s="134">
        <v>7.5711960497498103E-62</v>
      </c>
      <c r="D9" t="s">
        <v>262</v>
      </c>
      <c r="E9" t="s">
        <v>275</v>
      </c>
      <c r="F9" s="134">
        <v>7.2979098759303695E-35</v>
      </c>
      <c r="G9" s="134">
        <v>3.0195102111661901E-32</v>
      </c>
      <c r="H9" t="s">
        <v>778</v>
      </c>
      <c r="I9" t="s">
        <v>263</v>
      </c>
      <c r="J9" s="134">
        <v>2.6289693737455398E-117</v>
      </c>
      <c r="K9" s="134">
        <v>1.08773607838722E-114</v>
      </c>
      <c r="L9" t="s">
        <v>262</v>
      </c>
      <c r="M9" t="s">
        <v>292</v>
      </c>
      <c r="N9" s="134">
        <v>9.3170230099520595E-8</v>
      </c>
      <c r="O9" s="134">
        <v>3.3880901942796702E-5</v>
      </c>
      <c r="P9" t="s">
        <v>778</v>
      </c>
      <c r="Q9" t="s">
        <v>263</v>
      </c>
      <c r="R9" s="134">
        <v>6.5489031741948804E-17</v>
      </c>
      <c r="S9" s="134">
        <v>2.7096086883231301E-14</v>
      </c>
      <c r="T9" t="s">
        <v>262</v>
      </c>
      <c r="U9" t="s">
        <v>292</v>
      </c>
      <c r="V9">
        <v>1.3484535081423499E-3</v>
      </c>
      <c r="W9">
        <v>0.55792263899389705</v>
      </c>
      <c r="X9" t="s">
        <v>778</v>
      </c>
      <c r="Y9" t="s">
        <v>261</v>
      </c>
      <c r="Z9">
        <v>5.2505708523730198E-3</v>
      </c>
      <c r="AA9">
        <v>1</v>
      </c>
      <c r="AB9" t="s">
        <v>262</v>
      </c>
      <c r="AG9" t="s">
        <v>322</v>
      </c>
      <c r="AH9" s="134">
        <v>7.4570903474970202E-10</v>
      </c>
      <c r="AI9" s="134">
        <v>2.06934257143042E-7</v>
      </c>
      <c r="AJ9" t="s">
        <v>262</v>
      </c>
      <c r="AK9" t="s">
        <v>261</v>
      </c>
      <c r="AL9" s="134">
        <v>1.1319367011976699E-21</v>
      </c>
      <c r="AM9" s="134">
        <v>3.1411243458235299E-19</v>
      </c>
      <c r="AN9" t="s">
        <v>778</v>
      </c>
      <c r="AO9" t="s">
        <v>339</v>
      </c>
      <c r="AP9" s="134">
        <v>1.4940528872093901E-7</v>
      </c>
      <c r="AQ9" s="134">
        <v>3.9732527742394E-5</v>
      </c>
      <c r="AR9" t="s">
        <v>262</v>
      </c>
      <c r="AS9" t="s">
        <v>320</v>
      </c>
      <c r="AT9">
        <v>3.6481595372697402E-3</v>
      </c>
      <c r="AU9">
        <v>0.80989141727388203</v>
      </c>
      <c r="AV9" t="s">
        <v>778</v>
      </c>
      <c r="AW9" t="s">
        <v>2041</v>
      </c>
      <c r="AX9">
        <v>2.5824490292199998E-3</v>
      </c>
      <c r="AY9">
        <v>0.71662960560855005</v>
      </c>
      <c r="AZ9" t="s">
        <v>262</v>
      </c>
    </row>
    <row r="10" spans="1:56" x14ac:dyDescent="0.2">
      <c r="A10" t="s">
        <v>313</v>
      </c>
      <c r="B10" s="134">
        <v>1.9398059189467199E-60</v>
      </c>
      <c r="C10" s="134">
        <v>6.4207575917136399E-58</v>
      </c>
      <c r="D10" t="s">
        <v>262</v>
      </c>
      <c r="E10" t="s">
        <v>290</v>
      </c>
      <c r="F10" s="134">
        <v>1.1738833828560299E-21</v>
      </c>
      <c r="G10" s="134">
        <v>3.88555399725346E-19</v>
      </c>
      <c r="H10" t="s">
        <v>778</v>
      </c>
      <c r="I10" t="s">
        <v>434</v>
      </c>
      <c r="J10" s="134">
        <v>1.82878070317251E-23</v>
      </c>
      <c r="K10" s="134">
        <v>6.05326412750101E-21</v>
      </c>
      <c r="L10" t="s">
        <v>262</v>
      </c>
      <c r="M10" t="s">
        <v>265</v>
      </c>
      <c r="N10" s="134">
        <v>1.02359220370987E-7</v>
      </c>
      <c r="O10" s="134">
        <v>3.3880901942796702E-5</v>
      </c>
      <c r="P10" t="s">
        <v>778</v>
      </c>
      <c r="Q10" t="s">
        <v>550</v>
      </c>
      <c r="R10" s="134">
        <v>3.2367925342308E-9</v>
      </c>
      <c r="S10" s="134">
        <v>1.07137832883039E-6</v>
      </c>
      <c r="T10" t="s">
        <v>262</v>
      </c>
      <c r="U10" t="s">
        <v>329</v>
      </c>
      <c r="V10">
        <v>8.3939494498753899E-3</v>
      </c>
      <c r="W10">
        <v>1</v>
      </c>
      <c r="X10" t="s">
        <v>778</v>
      </c>
      <c r="Y10" t="s">
        <v>618</v>
      </c>
      <c r="Z10">
        <v>2.4856297776816898E-2</v>
      </c>
      <c r="AA10">
        <v>1</v>
      </c>
      <c r="AB10" t="s">
        <v>262</v>
      </c>
      <c r="AG10" t="s">
        <v>381</v>
      </c>
      <c r="AH10" s="134">
        <v>1.6398735907013202E-8</v>
      </c>
      <c r="AI10" s="134">
        <v>3.6405193713569301E-6</v>
      </c>
      <c r="AJ10" t="s">
        <v>262</v>
      </c>
      <c r="AK10" t="s">
        <v>290</v>
      </c>
      <c r="AL10" s="134">
        <v>2.7653483205976901E-19</v>
      </c>
      <c r="AM10" s="134">
        <v>6.1390732717268701E-17</v>
      </c>
      <c r="AN10" t="s">
        <v>778</v>
      </c>
      <c r="AO10" t="s">
        <v>287</v>
      </c>
      <c r="AP10" s="134">
        <v>1.78975350190964E-7</v>
      </c>
      <c r="AQ10" s="134">
        <v>3.9732527742394E-5</v>
      </c>
      <c r="AR10" t="s">
        <v>262</v>
      </c>
      <c r="AS10" t="s">
        <v>276</v>
      </c>
      <c r="AT10">
        <v>3.6481595372697402E-3</v>
      </c>
      <c r="AU10">
        <v>0.80989141727388203</v>
      </c>
      <c r="AV10" t="s">
        <v>778</v>
      </c>
      <c r="AW10" t="s">
        <v>2014</v>
      </c>
      <c r="AX10">
        <v>3.8713797433759202E-3</v>
      </c>
      <c r="AY10">
        <v>0.85944630302945402</v>
      </c>
      <c r="AZ10" t="s">
        <v>262</v>
      </c>
    </row>
    <row r="11" spans="1:56" x14ac:dyDescent="0.2">
      <c r="A11" t="s">
        <v>277</v>
      </c>
      <c r="B11" s="134">
        <v>3.4559452029997898E-34</v>
      </c>
      <c r="C11" s="134">
        <v>9.5326488516077503E-32</v>
      </c>
      <c r="D11" t="s">
        <v>262</v>
      </c>
      <c r="E11" t="s">
        <v>271</v>
      </c>
      <c r="F11" s="134">
        <v>5.4504540892896202E-19</v>
      </c>
      <c r="G11" s="134">
        <v>1.50341691962905E-16</v>
      </c>
      <c r="H11" t="s">
        <v>778</v>
      </c>
      <c r="I11" t="s">
        <v>294</v>
      </c>
      <c r="J11" s="134">
        <v>9.2551115141991499E-21</v>
      </c>
      <c r="K11" s="134">
        <v>2.5528682593332701E-18</v>
      </c>
      <c r="L11" t="s">
        <v>262</v>
      </c>
      <c r="M11" t="s">
        <v>269</v>
      </c>
      <c r="N11" s="134">
        <v>1.4097764874016399E-7</v>
      </c>
      <c r="O11" s="134">
        <v>3.8886334777495202E-5</v>
      </c>
      <c r="P11" t="s">
        <v>778</v>
      </c>
      <c r="Q11" t="s">
        <v>708</v>
      </c>
      <c r="R11" s="134">
        <v>3.2526382265519397E-8</v>
      </c>
      <c r="S11" s="134">
        <v>8.9718604415724295E-6</v>
      </c>
      <c r="T11" t="s">
        <v>262</v>
      </c>
      <c r="U11" t="s">
        <v>276</v>
      </c>
      <c r="V11">
        <v>1.17563489216351E-2</v>
      </c>
      <c r="W11">
        <v>1</v>
      </c>
      <c r="X11" t="s">
        <v>778</v>
      </c>
      <c r="Y11" t="s">
        <v>377</v>
      </c>
      <c r="Z11">
        <v>3.4027819415998799E-2</v>
      </c>
      <c r="AA11">
        <v>1</v>
      </c>
      <c r="AB11" t="s">
        <v>262</v>
      </c>
      <c r="AG11" t="s">
        <v>320</v>
      </c>
      <c r="AH11" s="134">
        <v>1.7960316273739499E-7</v>
      </c>
      <c r="AI11" s="134">
        <v>3.3226585106418099E-5</v>
      </c>
      <c r="AJ11" t="s">
        <v>262</v>
      </c>
      <c r="AK11" t="s">
        <v>808</v>
      </c>
      <c r="AL11" s="134">
        <v>1.3589673885729901E-12</v>
      </c>
      <c r="AM11" s="134">
        <v>2.5140896688600298E-10</v>
      </c>
      <c r="AN11" t="s">
        <v>778</v>
      </c>
      <c r="AO11" t="s">
        <v>708</v>
      </c>
      <c r="AP11" s="134">
        <v>6.5890888945417003E-6</v>
      </c>
      <c r="AQ11">
        <v>1.2189814454902101E-3</v>
      </c>
      <c r="AR11" t="s">
        <v>262</v>
      </c>
      <c r="AS11" t="s">
        <v>273</v>
      </c>
      <c r="AT11">
        <v>5.0015630846716999E-3</v>
      </c>
      <c r="AU11">
        <v>0.92528917066426497</v>
      </c>
      <c r="AV11" t="s">
        <v>778</v>
      </c>
    </row>
    <row r="12" spans="1:56" x14ac:dyDescent="0.2">
      <c r="A12" t="s">
        <v>291</v>
      </c>
      <c r="B12" s="134">
        <v>7.7734107374042799E-16</v>
      </c>
      <c r="C12" s="134">
        <v>1.8378563957720099E-13</v>
      </c>
      <c r="D12" t="s">
        <v>262</v>
      </c>
      <c r="E12" t="s">
        <v>1910</v>
      </c>
      <c r="F12" s="134">
        <v>1.7364537820636201E-12</v>
      </c>
      <c r="G12" s="134">
        <v>4.1054728704504199E-10</v>
      </c>
      <c r="H12" t="s">
        <v>778</v>
      </c>
      <c r="I12" t="s">
        <v>295</v>
      </c>
      <c r="J12" s="134">
        <v>1.33419258127572E-20</v>
      </c>
      <c r="K12" s="134">
        <v>3.1544124600161702E-18</v>
      </c>
      <c r="L12" t="s">
        <v>262</v>
      </c>
      <c r="M12" t="s">
        <v>780</v>
      </c>
      <c r="N12" s="134">
        <v>2.9269312412467399E-6</v>
      </c>
      <c r="O12">
        <v>6.9201017203762195E-4</v>
      </c>
      <c r="P12" t="s">
        <v>778</v>
      </c>
      <c r="Q12" t="s">
        <v>339</v>
      </c>
      <c r="R12" s="134">
        <v>2.8977564242372798E-7</v>
      </c>
      <c r="S12" s="134">
        <v>6.8511241173038498E-5</v>
      </c>
      <c r="T12" t="s">
        <v>262</v>
      </c>
      <c r="U12" t="s">
        <v>269</v>
      </c>
      <c r="V12">
        <v>1.20902244164401E-2</v>
      </c>
      <c r="W12">
        <v>1</v>
      </c>
      <c r="X12" t="s">
        <v>778</v>
      </c>
      <c r="AG12" t="s">
        <v>291</v>
      </c>
      <c r="AH12" s="134">
        <v>1.6630272289526199E-6</v>
      </c>
      <c r="AI12">
        <v>2.0711114098857E-4</v>
      </c>
      <c r="AJ12" t="s">
        <v>262</v>
      </c>
      <c r="AK12" t="s">
        <v>292</v>
      </c>
      <c r="AL12" s="134">
        <v>1.37085633641193E-9</v>
      </c>
      <c r="AM12" s="134">
        <v>2.1737864763103499E-7</v>
      </c>
      <c r="AN12" t="s">
        <v>778</v>
      </c>
      <c r="AO12" t="s">
        <v>426</v>
      </c>
      <c r="AP12" s="134">
        <v>6.7602406109819595E-5</v>
      </c>
      <c r="AQ12">
        <v>1.07198101117E-2</v>
      </c>
      <c r="AR12" t="s">
        <v>262</v>
      </c>
      <c r="AS12" t="s">
        <v>275</v>
      </c>
      <c r="AT12">
        <v>6.8696466880839701E-3</v>
      </c>
      <c r="AU12">
        <v>1</v>
      </c>
      <c r="AV12" t="s">
        <v>778</v>
      </c>
    </row>
    <row r="13" spans="1:56" x14ac:dyDescent="0.2">
      <c r="A13" t="s">
        <v>273</v>
      </c>
      <c r="B13" s="134">
        <v>1.78667300722894E-15</v>
      </c>
      <c r="C13" s="134">
        <v>3.6961797837048699E-13</v>
      </c>
      <c r="D13" t="s">
        <v>262</v>
      </c>
      <c r="E13" t="s">
        <v>786</v>
      </c>
      <c r="F13" s="134">
        <v>5.8549967089995903E-12</v>
      </c>
      <c r="G13" s="134">
        <v>1.2112524441742901E-9</v>
      </c>
      <c r="H13" t="s">
        <v>778</v>
      </c>
      <c r="I13" t="s">
        <v>296</v>
      </c>
      <c r="J13" s="134">
        <v>6.9203095371266099E-11</v>
      </c>
      <c r="K13" s="134">
        <v>1.43163903549307E-8</v>
      </c>
      <c r="L13" t="s">
        <v>262</v>
      </c>
      <c r="M13" t="s">
        <v>329</v>
      </c>
      <c r="N13" s="134">
        <v>8.2177698579551302E-6</v>
      </c>
      <c r="O13">
        <v>1.70005113936447E-3</v>
      </c>
      <c r="P13" t="s">
        <v>778</v>
      </c>
      <c r="Q13" t="s">
        <v>1895</v>
      </c>
      <c r="R13" s="134">
        <v>5.6102342846179704E-7</v>
      </c>
      <c r="S13">
        <v>1.16061721763034E-4</v>
      </c>
      <c r="T13" t="s">
        <v>262</v>
      </c>
      <c r="U13" t="s">
        <v>275</v>
      </c>
      <c r="V13">
        <v>1.3912022327780899E-2</v>
      </c>
      <c r="W13">
        <v>1</v>
      </c>
      <c r="X13" t="s">
        <v>778</v>
      </c>
      <c r="AG13" t="s">
        <v>311</v>
      </c>
      <c r="AH13" s="134">
        <v>1.6792795215289499E-6</v>
      </c>
      <c r="AI13">
        <v>2.0711114098857E-4</v>
      </c>
      <c r="AJ13" t="s">
        <v>262</v>
      </c>
      <c r="AK13" t="s">
        <v>460</v>
      </c>
      <c r="AL13" s="134">
        <v>1.5227604127177301E-8</v>
      </c>
      <c r="AM13" s="134">
        <v>2.1128300726458501E-6</v>
      </c>
      <c r="AN13" t="s">
        <v>778</v>
      </c>
      <c r="AO13" t="s">
        <v>550</v>
      </c>
      <c r="AP13">
        <v>1.2774559957464901E-4</v>
      </c>
      <c r="AQ13">
        <v>1.6088475794423102E-2</v>
      </c>
      <c r="AR13" t="s">
        <v>262</v>
      </c>
      <c r="AS13" t="s">
        <v>322</v>
      </c>
      <c r="AT13">
        <v>8.94027613295789E-3</v>
      </c>
      <c r="AU13">
        <v>1</v>
      </c>
      <c r="AV13" t="s">
        <v>778</v>
      </c>
    </row>
    <row r="14" spans="1:56" x14ac:dyDescent="0.2">
      <c r="A14" t="s">
        <v>381</v>
      </c>
      <c r="B14" s="134">
        <v>4.4968595935564801E-13</v>
      </c>
      <c r="C14" s="134">
        <v>8.2692251414844197E-11</v>
      </c>
      <c r="D14" t="s">
        <v>262</v>
      </c>
      <c r="E14" t="s">
        <v>270</v>
      </c>
      <c r="F14" s="134">
        <v>3.94777446804701E-11</v>
      </c>
      <c r="G14" s="134">
        <v>7.2595186051308902E-9</v>
      </c>
      <c r="H14" t="s">
        <v>778</v>
      </c>
      <c r="I14" t="s">
        <v>1865</v>
      </c>
      <c r="J14" s="134">
        <v>8.2702832129512693E-9</v>
      </c>
      <c r="K14" s="134">
        <v>1.52081319082604E-6</v>
      </c>
      <c r="L14" t="s">
        <v>262</v>
      </c>
      <c r="M14" t="s">
        <v>275</v>
      </c>
      <c r="N14" s="134">
        <v>2.8332071288662899E-5</v>
      </c>
      <c r="O14">
        <v>5.2099531091930103E-3</v>
      </c>
      <c r="P14" t="s">
        <v>778</v>
      </c>
      <c r="Q14" t="s">
        <v>1879</v>
      </c>
      <c r="R14" s="134">
        <v>8.0527210731937898E-6</v>
      </c>
      <c r="S14">
        <v>1.48080593068175E-3</v>
      </c>
      <c r="T14" t="s">
        <v>262</v>
      </c>
      <c r="U14" t="s">
        <v>367</v>
      </c>
      <c r="V14">
        <v>2.2409381365874299E-2</v>
      </c>
      <c r="W14">
        <v>1</v>
      </c>
      <c r="X14" t="s">
        <v>778</v>
      </c>
      <c r="AG14" t="s">
        <v>285</v>
      </c>
      <c r="AH14" s="134">
        <v>1.6792795215289499E-6</v>
      </c>
      <c r="AI14">
        <v>2.0711114098857E-4</v>
      </c>
      <c r="AJ14" t="s">
        <v>262</v>
      </c>
      <c r="AK14" t="s">
        <v>490</v>
      </c>
      <c r="AL14" s="134">
        <v>3.93312594758801E-8</v>
      </c>
      <c r="AM14" s="134">
        <v>4.8508553353585498E-6</v>
      </c>
      <c r="AN14" t="s">
        <v>778</v>
      </c>
      <c r="AO14" t="s">
        <v>1895</v>
      </c>
      <c r="AP14">
        <v>1.3044710103586301E-4</v>
      </c>
      <c r="AQ14">
        <v>1.6088475794423102E-2</v>
      </c>
      <c r="AR14" t="s">
        <v>262</v>
      </c>
      <c r="AS14" t="s">
        <v>277</v>
      </c>
      <c r="AT14">
        <v>8.94027613295789E-3</v>
      </c>
      <c r="AU14">
        <v>1</v>
      </c>
      <c r="AV14" t="s">
        <v>778</v>
      </c>
    </row>
    <row r="15" spans="1:56" x14ac:dyDescent="0.2">
      <c r="A15" t="s">
        <v>265</v>
      </c>
      <c r="B15" s="134">
        <v>9.2874892096837505E-13</v>
      </c>
      <c r="C15" s="134">
        <v>1.5370794642026601E-10</v>
      </c>
      <c r="D15" t="s">
        <v>262</v>
      </c>
      <c r="E15" t="s">
        <v>272</v>
      </c>
      <c r="F15" s="134">
        <v>7.2690495501514698E-11</v>
      </c>
      <c r="G15" s="134">
        <v>1.20302770055007E-8</v>
      </c>
      <c r="H15" t="s">
        <v>778</v>
      </c>
      <c r="I15" t="s">
        <v>545</v>
      </c>
      <c r="J15" s="134">
        <v>7.9431116385454905E-8</v>
      </c>
      <c r="K15" s="134">
        <v>1.3145849761792801E-5</v>
      </c>
      <c r="L15" t="s">
        <v>262</v>
      </c>
      <c r="M15" t="s">
        <v>270</v>
      </c>
      <c r="N15" s="134">
        <v>3.4818840466906199E-5</v>
      </c>
      <c r="O15">
        <v>5.7625180972729799E-3</v>
      </c>
      <c r="P15" t="s">
        <v>778</v>
      </c>
      <c r="Q15" t="s">
        <v>402</v>
      </c>
      <c r="R15" s="134">
        <v>3.7385857453684602E-5</v>
      </c>
      <c r="S15">
        <v>6.1873594085847996E-3</v>
      </c>
      <c r="T15" t="s">
        <v>262</v>
      </c>
      <c r="U15" t="s">
        <v>331</v>
      </c>
      <c r="V15">
        <v>2.4375117703224099E-2</v>
      </c>
      <c r="W15">
        <v>1</v>
      </c>
      <c r="X15" t="s">
        <v>778</v>
      </c>
      <c r="AG15" t="s">
        <v>308</v>
      </c>
      <c r="AH15" s="134">
        <v>2.7503955664723401E-6</v>
      </c>
      <c r="AI15">
        <v>3.0529390787842998E-4</v>
      </c>
      <c r="AJ15" t="s">
        <v>262</v>
      </c>
      <c r="AK15" t="s">
        <v>1910</v>
      </c>
      <c r="AL15" s="134">
        <v>8.4283807335570502E-8</v>
      </c>
      <c r="AM15" s="134">
        <v>9.3555026142483297E-6</v>
      </c>
      <c r="AN15" t="s">
        <v>778</v>
      </c>
      <c r="AO15" t="s">
        <v>402</v>
      </c>
      <c r="AP15">
        <v>1.7087668935468299E-4</v>
      </c>
      <c r="AQ15">
        <v>1.8967312518369799E-2</v>
      </c>
      <c r="AR15" t="s">
        <v>262</v>
      </c>
      <c r="AS15" t="s">
        <v>261</v>
      </c>
      <c r="AT15">
        <v>1.10366733211131E-2</v>
      </c>
      <c r="AU15">
        <v>1</v>
      </c>
      <c r="AV15" t="s">
        <v>778</v>
      </c>
    </row>
    <row r="16" spans="1:56" x14ac:dyDescent="0.2">
      <c r="A16" t="s">
        <v>287</v>
      </c>
      <c r="B16" s="134">
        <v>1.19701656516578E-11</v>
      </c>
      <c r="C16" s="134">
        <v>1.8009658321357899E-9</v>
      </c>
      <c r="D16" t="s">
        <v>262</v>
      </c>
      <c r="E16" t="s">
        <v>289</v>
      </c>
      <c r="F16" s="134">
        <v>1.2880906396600699E-9</v>
      </c>
      <c r="G16" s="134">
        <v>1.9379909169431099E-7</v>
      </c>
      <c r="H16" t="s">
        <v>778</v>
      </c>
      <c r="I16" t="s">
        <v>747</v>
      </c>
      <c r="J16" s="134">
        <v>5.8320117705774297E-5</v>
      </c>
      <c r="K16">
        <v>8.7745268002778608E-3</v>
      </c>
      <c r="L16" t="s">
        <v>262</v>
      </c>
      <c r="M16" t="s">
        <v>331</v>
      </c>
      <c r="N16">
        <v>1.1192001553479901E-4</v>
      </c>
      <c r="O16">
        <v>1.68388750645539E-2</v>
      </c>
      <c r="P16" t="s">
        <v>778</v>
      </c>
      <c r="Q16" t="s">
        <v>715</v>
      </c>
      <c r="R16" s="134">
        <v>6.3327478099070098E-5</v>
      </c>
      <c r="S16">
        <v>9.5279069321782695E-3</v>
      </c>
      <c r="T16" t="s">
        <v>262</v>
      </c>
      <c r="U16" t="s">
        <v>279</v>
      </c>
      <c r="V16">
        <v>2.8837848374818099E-2</v>
      </c>
      <c r="W16">
        <v>1</v>
      </c>
      <c r="X16" t="s">
        <v>778</v>
      </c>
      <c r="AG16" t="s">
        <v>269</v>
      </c>
      <c r="AH16" s="134">
        <v>5.3234469877464004E-6</v>
      </c>
      <c r="AI16">
        <v>5.3718419603622795E-4</v>
      </c>
      <c r="AJ16" t="s">
        <v>262</v>
      </c>
      <c r="AK16" t="s">
        <v>266</v>
      </c>
      <c r="AL16" s="134">
        <v>4.1561316359813802E-7</v>
      </c>
      <c r="AM16" s="134">
        <v>4.1939146508539397E-5</v>
      </c>
      <c r="AN16" t="s">
        <v>778</v>
      </c>
      <c r="AO16" t="s">
        <v>2034</v>
      </c>
      <c r="AP16">
        <v>2.03870283844134E-4</v>
      </c>
      <c r="AQ16">
        <v>2.0572365006089902E-2</v>
      </c>
      <c r="AR16" t="s">
        <v>262</v>
      </c>
      <c r="AS16" t="s">
        <v>269</v>
      </c>
      <c r="AT16">
        <v>1.81073769783156E-2</v>
      </c>
      <c r="AU16">
        <v>1</v>
      </c>
      <c r="AV16" t="s">
        <v>778</v>
      </c>
    </row>
    <row r="17" spans="1:48" x14ac:dyDescent="0.2">
      <c r="A17" t="s">
        <v>284</v>
      </c>
      <c r="B17" s="134">
        <v>1.7698237349603799E-11</v>
      </c>
      <c r="C17" s="134">
        <v>2.44088190113286E-9</v>
      </c>
      <c r="D17" t="s">
        <v>262</v>
      </c>
      <c r="E17" t="s">
        <v>282</v>
      </c>
      <c r="F17" s="134">
        <v>5.9916376109079499E-9</v>
      </c>
      <c r="G17" s="134">
        <v>8.2634668717105501E-7</v>
      </c>
      <c r="H17" t="s">
        <v>778</v>
      </c>
      <c r="I17" t="s">
        <v>314</v>
      </c>
      <c r="J17">
        <v>1.9177464579428699E-4</v>
      </c>
      <c r="K17">
        <v>2.64489198991287E-2</v>
      </c>
      <c r="L17" t="s">
        <v>262</v>
      </c>
      <c r="M17" t="s">
        <v>786</v>
      </c>
      <c r="N17">
        <v>2.7312890230320701E-4</v>
      </c>
      <c r="O17">
        <v>3.7669027775984E-2</v>
      </c>
      <c r="P17" t="s">
        <v>778</v>
      </c>
      <c r="Q17" t="s">
        <v>1088</v>
      </c>
      <c r="R17" s="134">
        <v>8.0542935467671901E-5</v>
      </c>
      <c r="S17">
        <v>1.0253735246076701E-2</v>
      </c>
      <c r="T17" t="s">
        <v>262</v>
      </c>
      <c r="U17" t="s">
        <v>786</v>
      </c>
      <c r="V17">
        <v>3.5084778667537002E-2</v>
      </c>
      <c r="W17">
        <v>1</v>
      </c>
      <c r="X17" t="s">
        <v>778</v>
      </c>
      <c r="AG17" t="s">
        <v>341</v>
      </c>
      <c r="AH17" s="134">
        <v>8.8039980809107304E-6</v>
      </c>
      <c r="AI17">
        <v>8.1436982248424305E-4</v>
      </c>
      <c r="AJ17" t="s">
        <v>262</v>
      </c>
      <c r="AK17" t="s">
        <v>1927</v>
      </c>
      <c r="AL17" s="134">
        <v>6.7703627097719195E-7</v>
      </c>
      <c r="AM17" s="134">
        <v>6.2625855065390296E-5</v>
      </c>
      <c r="AN17" t="s">
        <v>778</v>
      </c>
      <c r="AO17" t="s">
        <v>2001</v>
      </c>
      <c r="AP17">
        <v>3.9138022888486498E-4</v>
      </c>
      <c r="AQ17">
        <v>3.6202671171849998E-2</v>
      </c>
      <c r="AR17" t="s">
        <v>262</v>
      </c>
      <c r="AS17" t="s">
        <v>279</v>
      </c>
      <c r="AT17">
        <v>2.18720768894335E-2</v>
      </c>
      <c r="AU17">
        <v>1</v>
      </c>
      <c r="AV17" t="s">
        <v>778</v>
      </c>
    </row>
    <row r="18" spans="1:48" x14ac:dyDescent="0.2">
      <c r="A18" t="s">
        <v>326</v>
      </c>
      <c r="B18" s="134">
        <v>1.37171545849495E-9</v>
      </c>
      <c r="C18" s="134">
        <v>1.7462992952378001E-7</v>
      </c>
      <c r="D18" t="s">
        <v>262</v>
      </c>
      <c r="E18" t="s">
        <v>329</v>
      </c>
      <c r="F18" s="134">
        <v>1.3473074146933401E-8</v>
      </c>
      <c r="G18" s="134">
        <v>1.7152259779365201E-6</v>
      </c>
      <c r="H18" t="s">
        <v>778</v>
      </c>
      <c r="I18" t="s">
        <v>277</v>
      </c>
      <c r="J18">
        <v>2.2441004729552901E-4</v>
      </c>
      <c r="K18">
        <v>2.85691252518539E-2</v>
      </c>
      <c r="L18" t="s">
        <v>262</v>
      </c>
      <c r="M18" t="s">
        <v>273</v>
      </c>
      <c r="N18">
        <v>4.4807527942338898E-4</v>
      </c>
      <c r="O18">
        <v>5.7043429803516101E-2</v>
      </c>
      <c r="P18" t="s">
        <v>778</v>
      </c>
      <c r="Q18" t="s">
        <v>1990</v>
      </c>
      <c r="R18" s="134">
        <v>8.0542935467671901E-5</v>
      </c>
      <c r="S18">
        <v>1.0253735246076701E-2</v>
      </c>
      <c r="T18" t="s">
        <v>262</v>
      </c>
      <c r="U18" t="s">
        <v>277</v>
      </c>
      <c r="V18">
        <v>3.8159648737519501E-2</v>
      </c>
      <c r="W18">
        <v>1</v>
      </c>
      <c r="X18" t="s">
        <v>778</v>
      </c>
      <c r="AG18" t="s">
        <v>268</v>
      </c>
      <c r="AH18" s="134">
        <v>1.33216506342635E-5</v>
      </c>
      <c r="AI18">
        <v>1.13746401569481E-3</v>
      </c>
      <c r="AJ18" t="s">
        <v>262</v>
      </c>
      <c r="AK18" t="s">
        <v>289</v>
      </c>
      <c r="AL18" s="134">
        <v>1.7475186131484801E-6</v>
      </c>
      <c r="AM18">
        <v>1.4921120466113901E-4</v>
      </c>
      <c r="AN18" t="s">
        <v>778</v>
      </c>
      <c r="AO18" t="s">
        <v>2035</v>
      </c>
      <c r="AP18">
        <v>9.0839097005976496E-4</v>
      </c>
      <c r="AQ18">
        <v>7.7562613597410707E-2</v>
      </c>
      <c r="AR18" t="s">
        <v>262</v>
      </c>
      <c r="AS18" t="s">
        <v>296</v>
      </c>
      <c r="AT18">
        <v>2.3052728798378198E-2</v>
      </c>
      <c r="AU18">
        <v>1</v>
      </c>
      <c r="AV18" t="s">
        <v>778</v>
      </c>
    </row>
    <row r="19" spans="1:48" x14ac:dyDescent="0.2">
      <c r="A19" t="s">
        <v>401</v>
      </c>
      <c r="B19" s="134">
        <v>1.74154605338387E-9</v>
      </c>
      <c r="C19" s="134">
        <v>2.0587562273930699E-7</v>
      </c>
      <c r="D19" t="s">
        <v>262</v>
      </c>
      <c r="E19" t="s">
        <v>443</v>
      </c>
      <c r="F19" s="134">
        <v>1.3816203438117399E-7</v>
      </c>
      <c r="G19" s="134">
        <v>1.6332726207203098E-5</v>
      </c>
      <c r="H19" t="s">
        <v>778</v>
      </c>
      <c r="I19" t="s">
        <v>1985</v>
      </c>
      <c r="J19">
        <v>2.8539823456855199E-4</v>
      </c>
      <c r="K19">
        <v>3.3738148443639503E-2</v>
      </c>
      <c r="L19" t="s">
        <v>262</v>
      </c>
      <c r="M19" t="s">
        <v>1969</v>
      </c>
      <c r="N19">
        <v>9.3841985090745595E-4</v>
      </c>
      <c r="O19">
        <v>0.107192091895515</v>
      </c>
      <c r="P19" t="s">
        <v>778</v>
      </c>
      <c r="Q19" t="s">
        <v>362</v>
      </c>
      <c r="R19">
        <v>1.5874231524728199E-4</v>
      </c>
      <c r="S19">
        <v>1.85659208400661E-2</v>
      </c>
      <c r="T19" t="s">
        <v>262</v>
      </c>
      <c r="U19" t="s">
        <v>273</v>
      </c>
      <c r="V19">
        <v>4.0899108567269402E-2</v>
      </c>
      <c r="W19">
        <v>1</v>
      </c>
      <c r="X19" t="s">
        <v>778</v>
      </c>
      <c r="AG19" t="s">
        <v>545</v>
      </c>
      <c r="AH19" s="134">
        <v>1.9778113855929001E-5</v>
      </c>
      <c r="AI19">
        <v>1.46358042533875E-3</v>
      </c>
      <c r="AJ19" t="s">
        <v>262</v>
      </c>
      <c r="AK19" t="s">
        <v>270</v>
      </c>
      <c r="AL19" s="134">
        <v>2.6334836759955098E-6</v>
      </c>
      <c r="AM19">
        <v>2.08797634311073E-4</v>
      </c>
      <c r="AN19" t="s">
        <v>778</v>
      </c>
      <c r="AO19" t="s">
        <v>387</v>
      </c>
      <c r="AP19">
        <v>1.20762758534376E-3</v>
      </c>
      <c r="AQ19">
        <v>9.5747615695112406E-2</v>
      </c>
      <c r="AR19" t="s">
        <v>262</v>
      </c>
      <c r="AS19" t="s">
        <v>301</v>
      </c>
      <c r="AT19">
        <v>2.3052728798378198E-2</v>
      </c>
      <c r="AU19">
        <v>1</v>
      </c>
      <c r="AV19" t="s">
        <v>778</v>
      </c>
    </row>
    <row r="20" spans="1:48" x14ac:dyDescent="0.2">
      <c r="A20" t="s">
        <v>309</v>
      </c>
      <c r="B20" s="134">
        <v>1.0911821809868E-8</v>
      </c>
      <c r="C20" s="134">
        <v>1.1500451824163E-6</v>
      </c>
      <c r="D20" t="s">
        <v>262</v>
      </c>
      <c r="E20" t="s">
        <v>806</v>
      </c>
      <c r="F20" s="134">
        <v>1.9176735132806899E-7</v>
      </c>
      <c r="G20" s="134">
        <v>2.1158331096530299E-5</v>
      </c>
      <c r="H20" t="s">
        <v>778</v>
      </c>
      <c r="I20" t="s">
        <v>316</v>
      </c>
      <c r="J20">
        <v>7.916521698217E-4</v>
      </c>
      <c r="K20">
        <v>8.73456227369942E-2</v>
      </c>
      <c r="L20" t="s">
        <v>262</v>
      </c>
      <c r="M20" t="s">
        <v>367</v>
      </c>
      <c r="N20">
        <v>9.7152953379621302E-4</v>
      </c>
      <c r="O20">
        <v>0.107192091895515</v>
      </c>
      <c r="P20" t="s">
        <v>778</v>
      </c>
      <c r="Q20" t="s">
        <v>309</v>
      </c>
      <c r="R20">
        <v>1.6827118586162601E-4</v>
      </c>
      <c r="S20">
        <v>1.85659208400661E-2</v>
      </c>
      <c r="T20" t="s">
        <v>262</v>
      </c>
      <c r="AG20" t="s">
        <v>346</v>
      </c>
      <c r="AH20" s="134">
        <v>1.9778113855929001E-5</v>
      </c>
      <c r="AI20">
        <v>1.46358042533875E-3</v>
      </c>
      <c r="AJ20" t="s">
        <v>262</v>
      </c>
      <c r="AK20" t="s">
        <v>784</v>
      </c>
      <c r="AL20" s="134">
        <v>4.50980387783866E-6</v>
      </c>
      <c r="AM20">
        <v>3.3372548696006097E-4</v>
      </c>
      <c r="AN20" t="s">
        <v>778</v>
      </c>
      <c r="AO20" t="s">
        <v>976</v>
      </c>
      <c r="AP20">
        <v>2.4143627052922801E-3</v>
      </c>
      <c r="AQ20">
        <v>0.130036583756587</v>
      </c>
      <c r="AR20" t="s">
        <v>262</v>
      </c>
      <c r="AS20" t="s">
        <v>266</v>
      </c>
      <c r="AT20">
        <v>2.56082172505726E-2</v>
      </c>
      <c r="AU20">
        <v>1</v>
      </c>
      <c r="AV20" t="s">
        <v>778</v>
      </c>
    </row>
    <row r="21" spans="1:48" x14ac:dyDescent="0.2">
      <c r="A21" t="s">
        <v>268</v>
      </c>
      <c r="B21" s="134">
        <v>1.1118261582272399E-8</v>
      </c>
      <c r="C21" s="134">
        <v>1.1500451824163E-6</v>
      </c>
      <c r="D21" t="s">
        <v>262</v>
      </c>
      <c r="E21" t="s">
        <v>777</v>
      </c>
      <c r="F21" s="134">
        <v>2.50910587865421E-7</v>
      </c>
      <c r="G21" s="134">
        <v>2.5883917929467099E-5</v>
      </c>
      <c r="H21" t="s">
        <v>778</v>
      </c>
      <c r="I21" t="s">
        <v>771</v>
      </c>
      <c r="J21">
        <v>1.3490587562656E-3</v>
      </c>
      <c r="K21">
        <v>0.139543265101223</v>
      </c>
      <c r="L21" t="s">
        <v>262</v>
      </c>
      <c r="M21" t="s">
        <v>271</v>
      </c>
      <c r="N21">
        <v>1.3219071595529099E-3</v>
      </c>
      <c r="O21">
        <v>0.121542019392226</v>
      </c>
      <c r="P21" t="s">
        <v>778</v>
      </c>
      <c r="Q21" t="s">
        <v>669</v>
      </c>
      <c r="R21">
        <v>3.8642999769242697E-4</v>
      </c>
      <c r="S21">
        <v>3.9971352886310402E-2</v>
      </c>
      <c r="T21" t="s">
        <v>262</v>
      </c>
      <c r="AG21" t="s">
        <v>284</v>
      </c>
      <c r="AH21" s="134">
        <v>3.23822934810765E-5</v>
      </c>
      <c r="AI21">
        <v>2.2465216102496798E-3</v>
      </c>
      <c r="AJ21" t="s">
        <v>262</v>
      </c>
      <c r="AK21" t="s">
        <v>777</v>
      </c>
      <c r="AL21" s="134">
        <v>1.16364230238752E-5</v>
      </c>
      <c r="AM21">
        <v>8.0727684728134198E-4</v>
      </c>
      <c r="AN21" t="s">
        <v>778</v>
      </c>
      <c r="AO21" t="s">
        <v>1995</v>
      </c>
      <c r="AP21">
        <v>2.5773016600404699E-3</v>
      </c>
      <c r="AQ21">
        <v>0.130036583756587</v>
      </c>
      <c r="AR21" t="s">
        <v>262</v>
      </c>
      <c r="AS21" t="s">
        <v>412</v>
      </c>
      <c r="AT21">
        <v>3.5098565029950297E-2</v>
      </c>
      <c r="AU21">
        <v>1</v>
      </c>
      <c r="AV21" t="s">
        <v>778</v>
      </c>
    </row>
    <row r="22" spans="1:48" x14ac:dyDescent="0.2">
      <c r="A22" t="s">
        <v>311</v>
      </c>
      <c r="B22" s="134">
        <v>1.47890290858117E-8</v>
      </c>
      <c r="C22" s="134">
        <v>1.4397554786481399E-6</v>
      </c>
      <c r="D22" t="s">
        <v>262</v>
      </c>
      <c r="E22" t="s">
        <v>300</v>
      </c>
      <c r="F22" s="134">
        <v>2.6587710259875602E-7</v>
      </c>
      <c r="G22" s="134">
        <v>2.5883917929467099E-5</v>
      </c>
      <c r="H22" t="s">
        <v>778</v>
      </c>
      <c r="I22" t="s">
        <v>715</v>
      </c>
      <c r="J22">
        <v>1.80711282275502E-3</v>
      </c>
      <c r="K22">
        <v>0.175927748332915</v>
      </c>
      <c r="L22" t="s">
        <v>262</v>
      </c>
      <c r="M22" t="s">
        <v>429</v>
      </c>
      <c r="N22">
        <v>1.3219071595529099E-3</v>
      </c>
      <c r="O22">
        <v>0.121542019392226</v>
      </c>
      <c r="P22" t="s">
        <v>778</v>
      </c>
      <c r="Q22" t="s">
        <v>581</v>
      </c>
      <c r="R22">
        <v>6.6246679699480697E-4</v>
      </c>
      <c r="S22">
        <v>5.4097542864012298E-2</v>
      </c>
      <c r="T22" t="s">
        <v>262</v>
      </c>
      <c r="AG22" t="s">
        <v>765</v>
      </c>
      <c r="AH22">
        <v>1.3251322064890801E-4</v>
      </c>
      <c r="AI22">
        <v>8.6523338188404606E-3</v>
      </c>
      <c r="AJ22" t="s">
        <v>262</v>
      </c>
      <c r="AK22" t="s">
        <v>329</v>
      </c>
      <c r="AL22" s="134">
        <v>1.5070152434432E-5</v>
      </c>
      <c r="AM22">
        <v>9.8399230601291308E-4</v>
      </c>
      <c r="AN22" t="s">
        <v>778</v>
      </c>
      <c r="AO22" t="s">
        <v>1990</v>
      </c>
      <c r="AP22">
        <v>2.5773016600404699E-3</v>
      </c>
      <c r="AQ22">
        <v>0.130036583756587</v>
      </c>
      <c r="AR22" t="s">
        <v>262</v>
      </c>
      <c r="AS22" t="s">
        <v>278</v>
      </c>
      <c r="AT22">
        <v>4.5636382858459799E-2</v>
      </c>
      <c r="AU22">
        <v>1</v>
      </c>
      <c r="AV22" t="s">
        <v>778</v>
      </c>
    </row>
    <row r="23" spans="1:48" x14ac:dyDescent="0.2">
      <c r="A23" t="s">
        <v>285</v>
      </c>
      <c r="B23" s="134">
        <v>2.6421237673659499E-8</v>
      </c>
      <c r="C23" s="134">
        <v>2.2689476440992202E-6</v>
      </c>
      <c r="D23" t="s">
        <v>262</v>
      </c>
      <c r="E23" t="s">
        <v>1911</v>
      </c>
      <c r="F23" s="134">
        <v>3.6069402637185898E-7</v>
      </c>
      <c r="G23" s="134">
        <v>3.31638118691904E-5</v>
      </c>
      <c r="H23" t="s">
        <v>778</v>
      </c>
      <c r="I23" t="s">
        <v>501</v>
      </c>
      <c r="J23">
        <v>2.9150276400550798E-3</v>
      </c>
      <c r="K23">
        <v>0.26802059690506402</v>
      </c>
      <c r="L23" t="s">
        <v>262</v>
      </c>
      <c r="M23" t="s">
        <v>1910</v>
      </c>
      <c r="N23">
        <v>1.3219071595529099E-3</v>
      </c>
      <c r="O23">
        <v>0.121542019392226</v>
      </c>
      <c r="P23" t="s">
        <v>778</v>
      </c>
      <c r="Q23" t="s">
        <v>1991</v>
      </c>
      <c r="R23">
        <v>7.5180875279291998E-4</v>
      </c>
      <c r="S23">
        <v>5.4097542864012298E-2</v>
      </c>
      <c r="T23" t="s">
        <v>262</v>
      </c>
      <c r="AG23" t="s">
        <v>401</v>
      </c>
      <c r="AH23">
        <v>1.4206813011511901E-4</v>
      </c>
      <c r="AI23">
        <v>8.7608680237656698E-3</v>
      </c>
      <c r="AJ23" t="s">
        <v>262</v>
      </c>
      <c r="AK23" t="s">
        <v>280</v>
      </c>
      <c r="AL23" s="134">
        <v>6.8730180436217102E-5</v>
      </c>
      <c r="AM23">
        <v>4.2383611269000499E-3</v>
      </c>
      <c r="AN23" t="s">
        <v>778</v>
      </c>
      <c r="AO23" t="s">
        <v>2036</v>
      </c>
      <c r="AP23">
        <v>2.5773016600404699E-3</v>
      </c>
      <c r="AQ23">
        <v>0.130036583756587</v>
      </c>
      <c r="AR23" t="s">
        <v>262</v>
      </c>
      <c r="AS23" t="s">
        <v>326</v>
      </c>
      <c r="AT23">
        <v>4.8095891046310103E-2</v>
      </c>
      <c r="AU23">
        <v>1</v>
      </c>
      <c r="AV23" t="s">
        <v>778</v>
      </c>
    </row>
    <row r="24" spans="1:48" x14ac:dyDescent="0.2">
      <c r="A24" t="s">
        <v>545</v>
      </c>
      <c r="B24" s="134">
        <v>2.73103384334629E-8</v>
      </c>
      <c r="C24" s="134">
        <v>2.2689476440992202E-6</v>
      </c>
      <c r="D24" t="s">
        <v>262</v>
      </c>
      <c r="E24" t="s">
        <v>460</v>
      </c>
      <c r="F24" s="134">
        <v>6.0189335779251499E-7</v>
      </c>
      <c r="G24" s="134">
        <v>5.2428079323505901E-5</v>
      </c>
      <c r="H24" t="s">
        <v>778</v>
      </c>
      <c r="I24" t="s">
        <v>306</v>
      </c>
      <c r="J24">
        <v>4.1297352518038398E-3</v>
      </c>
      <c r="K24">
        <v>0.358970138818683</v>
      </c>
      <c r="L24" t="s">
        <v>262</v>
      </c>
      <c r="M24" t="s">
        <v>290</v>
      </c>
      <c r="N24">
        <v>1.6235428614563101E-3</v>
      </c>
      <c r="O24">
        <v>0.141419128195273</v>
      </c>
      <c r="P24" t="s">
        <v>778</v>
      </c>
      <c r="Q24" t="s">
        <v>1992</v>
      </c>
      <c r="R24">
        <v>7.5180875279291998E-4</v>
      </c>
      <c r="S24">
        <v>5.4097542864012298E-2</v>
      </c>
      <c r="T24" t="s">
        <v>262</v>
      </c>
      <c r="AG24" t="s">
        <v>412</v>
      </c>
      <c r="AH24">
        <v>1.5046884675481401E-4</v>
      </c>
      <c r="AI24">
        <v>8.7905484156759802E-3</v>
      </c>
      <c r="AJ24" t="s">
        <v>262</v>
      </c>
      <c r="AK24" t="s">
        <v>707</v>
      </c>
      <c r="AL24" s="134">
        <v>7.7432147628394399E-5</v>
      </c>
      <c r="AM24">
        <v>4.2974841933758898E-3</v>
      </c>
      <c r="AN24" t="s">
        <v>778</v>
      </c>
      <c r="AO24" t="s">
        <v>2037</v>
      </c>
      <c r="AP24">
        <v>2.5773016600404699E-3</v>
      </c>
      <c r="AQ24">
        <v>0.130036583756587</v>
      </c>
      <c r="AR24" t="s">
        <v>262</v>
      </c>
    </row>
    <row r="25" spans="1:48" x14ac:dyDescent="0.2">
      <c r="A25" t="s">
        <v>294</v>
      </c>
      <c r="B25" s="134">
        <v>2.7419306877332001E-8</v>
      </c>
      <c r="C25" s="134">
        <v>2.2689476440992202E-6</v>
      </c>
      <c r="D25" t="s">
        <v>262</v>
      </c>
      <c r="E25" t="s">
        <v>602</v>
      </c>
      <c r="F25" s="134">
        <v>1.00434962013584E-6</v>
      </c>
      <c r="G25" s="134">
        <v>8.3109931066240795E-5</v>
      </c>
      <c r="H25" t="s">
        <v>778</v>
      </c>
      <c r="I25" t="s">
        <v>688</v>
      </c>
      <c r="J25">
        <v>4.3380077198632398E-3</v>
      </c>
      <c r="K25">
        <v>0.358970138818683</v>
      </c>
      <c r="L25" t="s">
        <v>262</v>
      </c>
      <c r="M25" t="s">
        <v>976</v>
      </c>
      <c r="N25">
        <v>2.2866657353282399E-3</v>
      </c>
      <c r="O25">
        <v>0.18922158959841201</v>
      </c>
      <c r="P25" t="s">
        <v>778</v>
      </c>
      <c r="Q25" t="s">
        <v>1993</v>
      </c>
      <c r="R25">
        <v>7.5180875279291998E-4</v>
      </c>
      <c r="S25">
        <v>5.4097542864012298E-2</v>
      </c>
      <c r="T25" t="s">
        <v>262</v>
      </c>
      <c r="AG25" t="s">
        <v>313</v>
      </c>
      <c r="AH25">
        <v>2.5957196555222601E-4</v>
      </c>
      <c r="AI25">
        <v>1.4406244088148499E-2</v>
      </c>
      <c r="AJ25" t="s">
        <v>262</v>
      </c>
      <c r="AK25" t="s">
        <v>328</v>
      </c>
      <c r="AL25" s="134">
        <v>7.7432147628394399E-5</v>
      </c>
      <c r="AM25">
        <v>4.2974841933758898E-3</v>
      </c>
      <c r="AN25" t="s">
        <v>778</v>
      </c>
      <c r="AO25" t="s">
        <v>2002</v>
      </c>
      <c r="AP25">
        <v>2.5773016600404699E-3</v>
      </c>
      <c r="AQ25">
        <v>0.130036583756587</v>
      </c>
      <c r="AR25" t="s">
        <v>262</v>
      </c>
    </row>
    <row r="26" spans="1:48" x14ac:dyDescent="0.2">
      <c r="A26" t="s">
        <v>295</v>
      </c>
      <c r="B26" s="134">
        <v>4.6676839216189198E-8</v>
      </c>
      <c r="C26" s="134">
        <v>3.6785794715615799E-6</v>
      </c>
      <c r="D26" t="s">
        <v>262</v>
      </c>
      <c r="E26" t="s">
        <v>808</v>
      </c>
      <c r="F26" s="134">
        <v>1.0730210519663599E-6</v>
      </c>
      <c r="G26" s="134">
        <v>8.4564278143063105E-5</v>
      </c>
      <c r="H26" t="s">
        <v>778</v>
      </c>
      <c r="I26" t="s">
        <v>330</v>
      </c>
      <c r="J26">
        <v>8.29102656915447E-3</v>
      </c>
      <c r="K26">
        <v>0.65341185580717398</v>
      </c>
      <c r="L26" t="s">
        <v>262</v>
      </c>
      <c r="M26" t="s">
        <v>339</v>
      </c>
      <c r="N26">
        <v>9.6264063045956392E-3</v>
      </c>
      <c r="O26">
        <v>0.75865249686217995</v>
      </c>
      <c r="P26" t="s">
        <v>778</v>
      </c>
      <c r="Q26" t="s">
        <v>1994</v>
      </c>
      <c r="R26">
        <v>7.5180875279291998E-4</v>
      </c>
      <c r="S26">
        <v>5.4097542864012298E-2</v>
      </c>
      <c r="T26" t="s">
        <v>262</v>
      </c>
      <c r="AG26" t="s">
        <v>317</v>
      </c>
      <c r="AH26">
        <v>3.8060414133532099E-4</v>
      </c>
      <c r="AI26">
        <v>1.76029415367586E-2</v>
      </c>
      <c r="AJ26" t="s">
        <v>262</v>
      </c>
      <c r="AK26" t="s">
        <v>1911</v>
      </c>
      <c r="AL26" s="134">
        <v>9.7155852776313893E-5</v>
      </c>
      <c r="AM26">
        <v>5.1353807896051601E-3</v>
      </c>
      <c r="AN26" t="s">
        <v>778</v>
      </c>
      <c r="AO26" t="s">
        <v>2006</v>
      </c>
      <c r="AP26">
        <v>2.5773016600404699E-3</v>
      </c>
      <c r="AQ26">
        <v>0.130036583756587</v>
      </c>
      <c r="AR26" t="s">
        <v>262</v>
      </c>
    </row>
    <row r="27" spans="1:48" x14ac:dyDescent="0.2">
      <c r="A27" t="s">
        <v>374</v>
      </c>
      <c r="B27" s="134">
        <v>6.8347507953070801E-8</v>
      </c>
      <c r="C27" s="134">
        <v>4.8030164617639897E-6</v>
      </c>
      <c r="D27" t="s">
        <v>262</v>
      </c>
      <c r="E27" t="s">
        <v>328</v>
      </c>
      <c r="F27" s="134">
        <v>4.6654082865785498E-6</v>
      </c>
      <c r="G27">
        <v>3.50965941558523E-4</v>
      </c>
      <c r="H27" t="s">
        <v>778</v>
      </c>
      <c r="I27" t="s">
        <v>267</v>
      </c>
      <c r="J27">
        <v>1.03700494536375E-2</v>
      </c>
      <c r="K27">
        <v>0.78011053844409395</v>
      </c>
      <c r="L27" t="s">
        <v>262</v>
      </c>
      <c r="M27" t="s">
        <v>300</v>
      </c>
      <c r="N27">
        <v>1.26558197273395E-2</v>
      </c>
      <c r="O27">
        <v>0.952062802215767</v>
      </c>
      <c r="P27" t="s">
        <v>778</v>
      </c>
      <c r="Q27" t="s">
        <v>1995</v>
      </c>
      <c r="R27">
        <v>7.5180875279291998E-4</v>
      </c>
      <c r="S27">
        <v>5.4097542864012298E-2</v>
      </c>
      <c r="T27" t="s">
        <v>262</v>
      </c>
      <c r="AG27" t="s">
        <v>357</v>
      </c>
      <c r="AH27">
        <v>3.8060414133532099E-4</v>
      </c>
      <c r="AI27">
        <v>1.76029415367586E-2</v>
      </c>
      <c r="AJ27" t="s">
        <v>262</v>
      </c>
      <c r="AK27" t="s">
        <v>766</v>
      </c>
      <c r="AL27">
        <v>1.9969230067923001E-4</v>
      </c>
      <c r="AM27">
        <v>1.0075384261543001E-2</v>
      </c>
      <c r="AN27" t="s">
        <v>778</v>
      </c>
      <c r="AO27" t="s">
        <v>521</v>
      </c>
      <c r="AP27">
        <v>2.5773016600404699E-3</v>
      </c>
      <c r="AQ27">
        <v>0.130036583756587</v>
      </c>
      <c r="AR27" t="s">
        <v>262</v>
      </c>
    </row>
    <row r="28" spans="1:48" x14ac:dyDescent="0.2">
      <c r="A28" t="s">
        <v>388</v>
      </c>
      <c r="B28" s="134">
        <v>6.8347507953070801E-8</v>
      </c>
      <c r="C28" s="134">
        <v>4.8030164617639897E-6</v>
      </c>
      <c r="D28" t="s">
        <v>262</v>
      </c>
      <c r="E28" t="s">
        <v>976</v>
      </c>
      <c r="F28" s="134">
        <v>6.6780809239582204E-6</v>
      </c>
      <c r="G28">
        <v>4.66816373748566E-4</v>
      </c>
      <c r="H28" t="s">
        <v>778</v>
      </c>
      <c r="I28" t="s">
        <v>1986</v>
      </c>
      <c r="J28">
        <v>1.2434301802506501E-2</v>
      </c>
      <c r="K28">
        <v>0.85806417386246003</v>
      </c>
      <c r="L28" t="s">
        <v>262</v>
      </c>
      <c r="M28" t="s">
        <v>415</v>
      </c>
      <c r="N28">
        <v>1.35516683215885E-2</v>
      </c>
      <c r="O28">
        <v>0.96381254609769995</v>
      </c>
      <c r="P28" t="s">
        <v>778</v>
      </c>
      <c r="Q28" t="s">
        <v>1996</v>
      </c>
      <c r="R28">
        <v>7.5180875279291998E-4</v>
      </c>
      <c r="S28">
        <v>5.4097542864012298E-2</v>
      </c>
      <c r="T28" t="s">
        <v>262</v>
      </c>
      <c r="AG28" t="s">
        <v>375</v>
      </c>
      <c r="AH28">
        <v>3.8060414133532099E-4</v>
      </c>
      <c r="AI28">
        <v>1.76029415367586E-2</v>
      </c>
      <c r="AJ28" t="s">
        <v>262</v>
      </c>
      <c r="AK28" t="s">
        <v>276</v>
      </c>
      <c r="AL28">
        <v>2.0877916983345801E-4</v>
      </c>
      <c r="AM28">
        <v>1.00758642832669E-2</v>
      </c>
      <c r="AN28" t="s">
        <v>778</v>
      </c>
      <c r="AO28" t="s">
        <v>501</v>
      </c>
      <c r="AP28">
        <v>2.7239651893367699E-3</v>
      </c>
      <c r="AQ28">
        <v>0.13146092870277501</v>
      </c>
      <c r="AR28" t="s">
        <v>262</v>
      </c>
    </row>
    <row r="29" spans="1:48" x14ac:dyDescent="0.2">
      <c r="A29" t="s">
        <v>402</v>
      </c>
      <c r="B29" s="134">
        <v>6.9650994007453702E-8</v>
      </c>
      <c r="C29" s="134">
        <v>4.8030164617639897E-6</v>
      </c>
      <c r="D29" t="s">
        <v>262</v>
      </c>
      <c r="E29" t="s">
        <v>341</v>
      </c>
      <c r="F29" s="134">
        <v>6.7695425800396302E-6</v>
      </c>
      <c r="G29">
        <v>4.66816373748566E-4</v>
      </c>
      <c r="H29" t="s">
        <v>778</v>
      </c>
      <c r="I29" t="s">
        <v>1987</v>
      </c>
      <c r="J29">
        <v>1.24432266904526E-2</v>
      </c>
      <c r="K29">
        <v>0.85806417386246003</v>
      </c>
      <c r="L29" t="s">
        <v>262</v>
      </c>
      <c r="M29" t="s">
        <v>411</v>
      </c>
      <c r="N29">
        <v>1.45108760382688E-2</v>
      </c>
      <c r="O29">
        <v>0.96381254609769995</v>
      </c>
      <c r="P29" t="s">
        <v>778</v>
      </c>
      <c r="Q29" t="s">
        <v>387</v>
      </c>
      <c r="R29">
        <v>2.1355903003524601E-3</v>
      </c>
      <c r="S29">
        <v>0.12636856682262701</v>
      </c>
      <c r="T29" t="s">
        <v>262</v>
      </c>
      <c r="AG29" t="s">
        <v>319</v>
      </c>
      <c r="AH29">
        <v>3.8060414133532099E-4</v>
      </c>
      <c r="AI29">
        <v>1.76029415367586E-2</v>
      </c>
      <c r="AJ29" t="s">
        <v>262</v>
      </c>
      <c r="AK29" t="s">
        <v>333</v>
      </c>
      <c r="AL29">
        <v>4.3495381338999497E-4</v>
      </c>
      <c r="AM29">
        <v>1.8436935446554299E-2</v>
      </c>
      <c r="AN29" t="s">
        <v>778</v>
      </c>
      <c r="AO29" t="s">
        <v>1906</v>
      </c>
      <c r="AP29">
        <v>6.0283529732735397E-3</v>
      </c>
      <c r="AQ29">
        <v>0.27881132501390099</v>
      </c>
      <c r="AR29" t="s">
        <v>262</v>
      </c>
    </row>
    <row r="30" spans="1:48" x14ac:dyDescent="0.2">
      <c r="A30" t="s">
        <v>755</v>
      </c>
      <c r="B30" s="134">
        <v>1.71034640130234E-7</v>
      </c>
      <c r="C30" s="134">
        <v>1.1322493176621501E-5</v>
      </c>
      <c r="D30" t="s">
        <v>262</v>
      </c>
      <c r="E30" t="s">
        <v>788</v>
      </c>
      <c r="F30" s="134">
        <v>1.5882247314108701E-5</v>
      </c>
      <c r="G30">
        <v>1.0514047721940001E-3</v>
      </c>
      <c r="H30" t="s">
        <v>778</v>
      </c>
      <c r="I30" t="s">
        <v>488</v>
      </c>
      <c r="J30">
        <v>1.31660058172212E-2</v>
      </c>
      <c r="K30">
        <v>0.87158958510004303</v>
      </c>
      <c r="L30" t="s">
        <v>262</v>
      </c>
      <c r="M30" t="s">
        <v>324</v>
      </c>
      <c r="N30">
        <v>1.55379201508007E-2</v>
      </c>
      <c r="O30">
        <v>0.96381254609769995</v>
      </c>
      <c r="P30" t="s">
        <v>778</v>
      </c>
      <c r="Q30" t="s">
        <v>1997</v>
      </c>
      <c r="R30">
        <v>2.2143132555022299E-3</v>
      </c>
      <c r="S30">
        <v>0.12636856682262701</v>
      </c>
      <c r="T30" t="s">
        <v>262</v>
      </c>
      <c r="AG30" t="s">
        <v>287</v>
      </c>
      <c r="AH30">
        <v>5.7896679612699396E-4</v>
      </c>
      <c r="AI30">
        <v>2.5706125748038499E-2</v>
      </c>
      <c r="AJ30" t="s">
        <v>262</v>
      </c>
      <c r="AK30" t="s">
        <v>443</v>
      </c>
      <c r="AL30">
        <v>4.37573895521333E-4</v>
      </c>
      <c r="AM30">
        <v>1.8436935446554299E-2</v>
      </c>
      <c r="AN30" t="s">
        <v>778</v>
      </c>
      <c r="AO30" t="s">
        <v>432</v>
      </c>
      <c r="AP30">
        <v>7.4710107780496899E-3</v>
      </c>
      <c r="AQ30">
        <v>0.28595937805638499</v>
      </c>
      <c r="AR30" t="s">
        <v>262</v>
      </c>
    </row>
    <row r="31" spans="1:48" x14ac:dyDescent="0.2">
      <c r="A31" t="s">
        <v>412</v>
      </c>
      <c r="B31" s="134">
        <v>1.97738801822137E-7</v>
      </c>
      <c r="C31" s="134">
        <v>1.25868352698322E-5</v>
      </c>
      <c r="D31" t="s">
        <v>262</v>
      </c>
      <c r="E31" t="s">
        <v>578</v>
      </c>
      <c r="F31" s="134">
        <v>2.16649346185106E-5</v>
      </c>
      <c r="G31">
        <v>1.3790564151398099E-3</v>
      </c>
      <c r="H31" t="s">
        <v>778</v>
      </c>
      <c r="I31" t="s">
        <v>281</v>
      </c>
      <c r="J31">
        <v>1.9187676561832501E-2</v>
      </c>
      <c r="K31">
        <v>1</v>
      </c>
      <c r="L31" t="s">
        <v>262</v>
      </c>
      <c r="M31" t="s">
        <v>450</v>
      </c>
      <c r="N31">
        <v>1.9494067436430999E-2</v>
      </c>
      <c r="O31">
        <v>0.96381254609769995</v>
      </c>
      <c r="P31" t="s">
        <v>778</v>
      </c>
      <c r="Q31" t="s">
        <v>1998</v>
      </c>
      <c r="R31">
        <v>2.2143132555022299E-3</v>
      </c>
      <c r="S31">
        <v>0.12636856682262701</v>
      </c>
      <c r="T31" t="s">
        <v>262</v>
      </c>
      <c r="AG31" t="s">
        <v>402</v>
      </c>
      <c r="AH31">
        <v>6.7551598759548501E-4</v>
      </c>
      <c r="AI31">
        <v>2.8839336393499601E-2</v>
      </c>
      <c r="AJ31" t="s">
        <v>262</v>
      </c>
      <c r="AK31" t="s">
        <v>580</v>
      </c>
      <c r="AL31">
        <v>4.37573895521333E-4</v>
      </c>
      <c r="AM31">
        <v>1.8436935446554299E-2</v>
      </c>
      <c r="AN31" t="s">
        <v>778</v>
      </c>
      <c r="AO31" t="s">
        <v>300</v>
      </c>
      <c r="AP31">
        <v>7.4710107780496899E-3</v>
      </c>
      <c r="AQ31">
        <v>0.28595937805638499</v>
      </c>
      <c r="AR31" t="s">
        <v>262</v>
      </c>
    </row>
    <row r="32" spans="1:48" x14ac:dyDescent="0.2">
      <c r="A32" t="s">
        <v>314</v>
      </c>
      <c r="B32" s="134">
        <v>3.38882154281768E-7</v>
      </c>
      <c r="C32" s="134">
        <v>2.07722209383824E-5</v>
      </c>
      <c r="D32" t="s">
        <v>262</v>
      </c>
      <c r="E32" t="s">
        <v>586</v>
      </c>
      <c r="F32" s="134">
        <v>2.4449465879903299E-5</v>
      </c>
      <c r="G32">
        <v>1.49866170486074E-3</v>
      </c>
      <c r="H32" t="s">
        <v>778</v>
      </c>
      <c r="I32" t="s">
        <v>552</v>
      </c>
      <c r="J32">
        <v>2.3801147731952702E-2</v>
      </c>
      <c r="K32">
        <v>1</v>
      </c>
      <c r="L32" t="s">
        <v>262</v>
      </c>
      <c r="M32" t="s">
        <v>443</v>
      </c>
      <c r="N32">
        <v>2.0425549540158398E-2</v>
      </c>
      <c r="O32">
        <v>0.96381254609769995</v>
      </c>
      <c r="P32" t="s">
        <v>778</v>
      </c>
      <c r="Q32" t="s">
        <v>1061</v>
      </c>
      <c r="R32">
        <v>2.2143132555022299E-3</v>
      </c>
      <c r="S32">
        <v>0.12636856682262701</v>
      </c>
      <c r="T32" t="s">
        <v>262</v>
      </c>
      <c r="AG32" t="s">
        <v>326</v>
      </c>
      <c r="AH32">
        <v>9.3983980021700598E-4</v>
      </c>
      <c r="AI32">
        <v>3.5359334171092702E-2</v>
      </c>
      <c r="AJ32" t="s">
        <v>262</v>
      </c>
      <c r="AK32" t="s">
        <v>788</v>
      </c>
      <c r="AL32">
        <v>5.1490540436322798E-4</v>
      </c>
      <c r="AM32">
        <v>1.8436935446554299E-2</v>
      </c>
      <c r="AN32" t="s">
        <v>778</v>
      </c>
      <c r="AO32" t="s">
        <v>363</v>
      </c>
      <c r="AP32">
        <v>7.4710107780496899E-3</v>
      </c>
      <c r="AQ32">
        <v>0.28595937805638499</v>
      </c>
      <c r="AR32" t="s">
        <v>262</v>
      </c>
    </row>
    <row r="33" spans="1:44" x14ac:dyDescent="0.2">
      <c r="A33" t="s">
        <v>281</v>
      </c>
      <c r="B33" s="134">
        <v>4.01040786458005E-7</v>
      </c>
      <c r="C33" s="134">
        <v>2.37043750567142E-5</v>
      </c>
      <c r="D33" t="s">
        <v>262</v>
      </c>
      <c r="E33" t="s">
        <v>1912</v>
      </c>
      <c r="F33" s="134">
        <v>3.6142333418949697E-5</v>
      </c>
      <c r="G33">
        <v>2.13627006458435E-3</v>
      </c>
      <c r="H33" t="s">
        <v>778</v>
      </c>
      <c r="I33" t="s">
        <v>563</v>
      </c>
      <c r="J33">
        <v>3.15838254244135E-2</v>
      </c>
      <c r="K33">
        <v>1</v>
      </c>
      <c r="L33" t="s">
        <v>262</v>
      </c>
      <c r="M33" t="s">
        <v>280</v>
      </c>
      <c r="N33">
        <v>2.50750869462424E-2</v>
      </c>
      <c r="O33">
        <v>0.96381254609769995</v>
      </c>
      <c r="P33" t="s">
        <v>778</v>
      </c>
      <c r="Q33" t="s">
        <v>1999</v>
      </c>
      <c r="R33">
        <v>2.2143132555022299E-3</v>
      </c>
      <c r="S33">
        <v>0.12636856682262701</v>
      </c>
      <c r="T33" t="s">
        <v>262</v>
      </c>
      <c r="AG33" t="s">
        <v>315</v>
      </c>
      <c r="AH33">
        <v>1.01936819231979E-3</v>
      </c>
      <c r="AI33">
        <v>3.5359334171092702E-2</v>
      </c>
      <c r="AJ33" t="s">
        <v>262</v>
      </c>
      <c r="AK33" t="s">
        <v>586</v>
      </c>
      <c r="AL33">
        <v>5.1490540436322798E-4</v>
      </c>
      <c r="AM33">
        <v>1.8436935446554299E-2</v>
      </c>
      <c r="AN33" t="s">
        <v>778</v>
      </c>
      <c r="AO33" t="s">
        <v>1999</v>
      </c>
      <c r="AP33">
        <v>7.4710107780496899E-3</v>
      </c>
      <c r="AQ33">
        <v>0.28595937805638499</v>
      </c>
      <c r="AR33" t="s">
        <v>262</v>
      </c>
    </row>
    <row r="34" spans="1:44" x14ac:dyDescent="0.2">
      <c r="A34" t="s">
        <v>501</v>
      </c>
      <c r="B34" s="134">
        <v>4.2796797347383001E-7</v>
      </c>
      <c r="C34" s="134">
        <v>2.4423689520661701E-5</v>
      </c>
      <c r="D34" t="s">
        <v>262</v>
      </c>
      <c r="E34" t="s">
        <v>757</v>
      </c>
      <c r="F34" s="134">
        <v>7.2825788592173504E-5</v>
      </c>
      <c r="G34">
        <v>4.15609241793266E-3</v>
      </c>
      <c r="H34" t="s">
        <v>778</v>
      </c>
      <c r="I34" t="s">
        <v>457</v>
      </c>
      <c r="J34">
        <v>4.0094441339952498E-2</v>
      </c>
      <c r="K34">
        <v>1</v>
      </c>
      <c r="L34" t="s">
        <v>262</v>
      </c>
      <c r="M34" t="s">
        <v>1988</v>
      </c>
      <c r="N34">
        <v>2.87483888359556E-2</v>
      </c>
      <c r="O34">
        <v>0.96381254609769995</v>
      </c>
      <c r="P34" t="s">
        <v>778</v>
      </c>
      <c r="Q34" t="s">
        <v>1111</v>
      </c>
      <c r="R34">
        <v>2.2143132555022299E-3</v>
      </c>
      <c r="S34">
        <v>0.12636856682262701</v>
      </c>
      <c r="T34" t="s">
        <v>262</v>
      </c>
      <c r="AG34" t="s">
        <v>343</v>
      </c>
      <c r="AH34">
        <v>1.01936819231979E-3</v>
      </c>
      <c r="AI34">
        <v>3.5359334171092702E-2</v>
      </c>
      <c r="AJ34" t="s">
        <v>262</v>
      </c>
      <c r="AK34" t="s">
        <v>555</v>
      </c>
      <c r="AL34">
        <v>5.1490540436322798E-4</v>
      </c>
      <c r="AM34">
        <v>1.8436935446554299E-2</v>
      </c>
      <c r="AN34" t="s">
        <v>778</v>
      </c>
      <c r="AO34" t="s">
        <v>669</v>
      </c>
      <c r="AP34">
        <v>7.4710107780496899E-3</v>
      </c>
      <c r="AQ34">
        <v>0.28595937805638499</v>
      </c>
      <c r="AR34" t="s">
        <v>262</v>
      </c>
    </row>
    <row r="35" spans="1:44" x14ac:dyDescent="0.2">
      <c r="A35" t="s">
        <v>296</v>
      </c>
      <c r="B35" s="134">
        <v>7.1664653926536896E-7</v>
      </c>
      <c r="C35" s="134">
        <v>3.9535000749472899E-5</v>
      </c>
      <c r="D35" t="s">
        <v>262</v>
      </c>
      <c r="E35" t="s">
        <v>798</v>
      </c>
      <c r="F35" s="134">
        <v>9.5129019047708997E-5</v>
      </c>
      <c r="G35">
        <v>5.2479508841319503E-3</v>
      </c>
      <c r="H35" t="s">
        <v>778</v>
      </c>
      <c r="I35" t="s">
        <v>661</v>
      </c>
      <c r="J35">
        <v>4.4374322625529303E-2</v>
      </c>
      <c r="K35">
        <v>1</v>
      </c>
      <c r="L35" t="s">
        <v>262</v>
      </c>
      <c r="M35" t="s">
        <v>601</v>
      </c>
      <c r="N35">
        <v>3.0781984942322701E-2</v>
      </c>
      <c r="O35">
        <v>0.96381254609769995</v>
      </c>
      <c r="P35" t="s">
        <v>778</v>
      </c>
      <c r="Q35" t="s">
        <v>577</v>
      </c>
      <c r="R35">
        <v>2.3150775148066799E-3</v>
      </c>
      <c r="S35">
        <v>0.12771510956683499</v>
      </c>
      <c r="T35" t="s">
        <v>262</v>
      </c>
      <c r="AG35" t="s">
        <v>435</v>
      </c>
      <c r="AH35">
        <v>1.01936819231979E-3</v>
      </c>
      <c r="AI35">
        <v>3.5359334171092702E-2</v>
      </c>
      <c r="AJ35" t="s">
        <v>262</v>
      </c>
      <c r="AK35" t="s">
        <v>312</v>
      </c>
      <c r="AL35">
        <v>5.1490540436322798E-4</v>
      </c>
      <c r="AM35">
        <v>1.8436935446554299E-2</v>
      </c>
      <c r="AN35" t="s">
        <v>778</v>
      </c>
      <c r="AO35" t="s">
        <v>577</v>
      </c>
      <c r="AP35">
        <v>9.2353604627042393E-3</v>
      </c>
      <c r="AQ35">
        <v>0.34170833712005699</v>
      </c>
      <c r="AR35" t="s">
        <v>262</v>
      </c>
    </row>
    <row r="36" spans="1:44" x14ac:dyDescent="0.2">
      <c r="A36" t="s">
        <v>316</v>
      </c>
      <c r="B36" s="134">
        <v>8.6630385013037696E-7</v>
      </c>
      <c r="C36" s="134">
        <v>4.6249447482766903E-5</v>
      </c>
      <c r="D36" t="s">
        <v>262</v>
      </c>
      <c r="E36" t="s">
        <v>601</v>
      </c>
      <c r="F36">
        <v>1.58853523678911E-4</v>
      </c>
      <c r="G36">
        <v>8.1662073739938099E-3</v>
      </c>
      <c r="H36" t="s">
        <v>778</v>
      </c>
      <c r="I36" t="s">
        <v>412</v>
      </c>
      <c r="J36">
        <v>4.9833766510010903E-2</v>
      </c>
      <c r="K36">
        <v>1</v>
      </c>
      <c r="L36" t="s">
        <v>262</v>
      </c>
      <c r="M36" t="s">
        <v>338</v>
      </c>
      <c r="N36">
        <v>3.0781984942322701E-2</v>
      </c>
      <c r="O36">
        <v>0.96381254609769995</v>
      </c>
      <c r="P36" t="s">
        <v>778</v>
      </c>
      <c r="Q36" t="s">
        <v>401</v>
      </c>
      <c r="R36">
        <v>2.7688427178978099E-3</v>
      </c>
      <c r="S36">
        <v>0.14782047413293101</v>
      </c>
      <c r="T36" t="s">
        <v>262</v>
      </c>
      <c r="AG36" t="s">
        <v>321</v>
      </c>
      <c r="AH36">
        <v>1.01936819231979E-3</v>
      </c>
      <c r="AI36">
        <v>3.5359334171092702E-2</v>
      </c>
      <c r="AJ36" t="s">
        <v>262</v>
      </c>
      <c r="AK36" t="s">
        <v>454</v>
      </c>
      <c r="AL36">
        <v>5.1490540436322798E-4</v>
      </c>
      <c r="AM36">
        <v>1.8436935446554299E-2</v>
      </c>
      <c r="AN36" t="s">
        <v>778</v>
      </c>
      <c r="AO36" t="s">
        <v>401</v>
      </c>
      <c r="AP36">
        <v>1.1406153266026099E-2</v>
      </c>
      <c r="AQ36">
        <v>0.40841387500932202</v>
      </c>
      <c r="AR36" t="s">
        <v>262</v>
      </c>
    </row>
    <row r="37" spans="1:44" x14ac:dyDescent="0.2">
      <c r="A37" t="s">
        <v>668</v>
      </c>
      <c r="B37" s="134">
        <v>1.0707899013683601E-6</v>
      </c>
      <c r="C37" s="134">
        <v>5.5379915211394903E-5</v>
      </c>
      <c r="D37" t="s">
        <v>262</v>
      </c>
      <c r="E37" t="s">
        <v>901</v>
      </c>
      <c r="F37">
        <v>1.6776498532676101E-4</v>
      </c>
      <c r="G37">
        <v>8.1662073739938099E-3</v>
      </c>
      <c r="H37" t="s">
        <v>778</v>
      </c>
      <c r="M37" t="s">
        <v>402</v>
      </c>
      <c r="N37">
        <v>4.0458794198227899E-2</v>
      </c>
      <c r="O37">
        <v>0.96381254609769995</v>
      </c>
      <c r="P37" t="s">
        <v>778</v>
      </c>
      <c r="Q37" t="s">
        <v>1988</v>
      </c>
      <c r="R37">
        <v>2.8996639628503002E-3</v>
      </c>
      <c r="S37">
        <v>0.149966995578664</v>
      </c>
      <c r="T37" t="s">
        <v>262</v>
      </c>
      <c r="AG37" t="s">
        <v>310</v>
      </c>
      <c r="AH37">
        <v>1.01936819231979E-3</v>
      </c>
      <c r="AI37">
        <v>3.5359334171092702E-2</v>
      </c>
      <c r="AJ37" t="s">
        <v>262</v>
      </c>
      <c r="AK37" t="s">
        <v>411</v>
      </c>
      <c r="AL37">
        <v>6.6579875918338597E-4</v>
      </c>
      <c r="AM37">
        <v>2.23950491725321E-2</v>
      </c>
      <c r="AN37" t="s">
        <v>778</v>
      </c>
      <c r="AO37" t="s">
        <v>425</v>
      </c>
      <c r="AP37">
        <v>1.19711198756985E-2</v>
      </c>
      <c r="AQ37">
        <v>0.41098462729974</v>
      </c>
      <c r="AR37" t="s">
        <v>262</v>
      </c>
    </row>
    <row r="38" spans="1:44" x14ac:dyDescent="0.2">
      <c r="A38" t="s">
        <v>810</v>
      </c>
      <c r="B38" s="134">
        <v>2.0107513167497901E-6</v>
      </c>
      <c r="C38">
        <v>1.00392357896115E-4</v>
      </c>
      <c r="D38" t="s">
        <v>262</v>
      </c>
      <c r="E38" t="s">
        <v>490</v>
      </c>
      <c r="F38">
        <v>1.6776498532676101E-4</v>
      </c>
      <c r="G38">
        <v>8.1662073739938099E-3</v>
      </c>
      <c r="H38" t="s">
        <v>778</v>
      </c>
      <c r="M38" t="s">
        <v>264</v>
      </c>
      <c r="N38">
        <v>4.1342925610217199E-2</v>
      </c>
      <c r="O38">
        <v>0.96381254609769995</v>
      </c>
      <c r="P38" t="s">
        <v>778</v>
      </c>
      <c r="Q38" t="s">
        <v>1082</v>
      </c>
      <c r="R38">
        <v>3.7582253954527799E-3</v>
      </c>
      <c r="S38">
        <v>0.18848069786285901</v>
      </c>
      <c r="T38" t="s">
        <v>262</v>
      </c>
      <c r="AG38" t="s">
        <v>331</v>
      </c>
      <c r="AH38">
        <v>1.2714208776270601E-3</v>
      </c>
      <c r="AI38">
        <v>4.27659749747284E-2</v>
      </c>
      <c r="AJ38" t="s">
        <v>262</v>
      </c>
      <c r="AK38" t="s">
        <v>2020</v>
      </c>
      <c r="AL38">
        <v>6.6579875918338597E-4</v>
      </c>
      <c r="AM38">
        <v>2.23950491725321E-2</v>
      </c>
      <c r="AN38" t="s">
        <v>778</v>
      </c>
      <c r="AO38" t="s">
        <v>618</v>
      </c>
      <c r="AP38">
        <v>1.2358967221545499E-2</v>
      </c>
      <c r="AQ38">
        <v>0.41098462729974</v>
      </c>
      <c r="AR38" t="s">
        <v>262</v>
      </c>
    </row>
    <row r="39" spans="1:44" x14ac:dyDescent="0.2">
      <c r="A39" t="s">
        <v>310</v>
      </c>
      <c r="B39" s="134">
        <v>2.0942431394691501E-6</v>
      </c>
      <c r="C39">
        <v>1.00392357896115E-4</v>
      </c>
      <c r="D39" t="s">
        <v>262</v>
      </c>
      <c r="E39" t="s">
        <v>1913</v>
      </c>
      <c r="F39">
        <v>1.6776498532676101E-4</v>
      </c>
      <c r="G39">
        <v>8.1662073739938099E-3</v>
      </c>
      <c r="H39" t="s">
        <v>778</v>
      </c>
      <c r="M39" t="s">
        <v>268</v>
      </c>
      <c r="N39">
        <v>4.1601216334305802E-2</v>
      </c>
      <c r="O39">
        <v>0.96381254609769995</v>
      </c>
      <c r="P39" t="s">
        <v>778</v>
      </c>
      <c r="Q39" t="s">
        <v>1892</v>
      </c>
      <c r="R39">
        <v>4.3480835755367901E-3</v>
      </c>
      <c r="S39">
        <v>0.18937048203982601</v>
      </c>
      <c r="T39" t="s">
        <v>262</v>
      </c>
      <c r="AG39" t="s">
        <v>316</v>
      </c>
      <c r="AH39">
        <v>1.43014854275501E-3</v>
      </c>
      <c r="AI39">
        <v>4.6690143601707701E-2</v>
      </c>
      <c r="AJ39" t="s">
        <v>262</v>
      </c>
      <c r="AK39" t="s">
        <v>601</v>
      </c>
      <c r="AL39">
        <v>9.7518069884417803E-4</v>
      </c>
      <c r="AM39">
        <v>3.1836781638736399E-2</v>
      </c>
      <c r="AN39" t="s">
        <v>778</v>
      </c>
      <c r="AO39" t="s">
        <v>1997</v>
      </c>
      <c r="AP39">
        <v>1.44400004186395E-2</v>
      </c>
      <c r="AQ39">
        <v>0.41098462729974</v>
      </c>
      <c r="AR39" t="s">
        <v>262</v>
      </c>
    </row>
    <row r="40" spans="1:44" x14ac:dyDescent="0.2">
      <c r="A40" t="s">
        <v>434</v>
      </c>
      <c r="B40" s="134">
        <v>2.1231012243891399E-6</v>
      </c>
      <c r="C40">
        <v>1.00392357896115E-4</v>
      </c>
      <c r="D40" t="s">
        <v>262</v>
      </c>
      <c r="E40" t="s">
        <v>396</v>
      </c>
      <c r="F40">
        <v>1.76685227632274E-4</v>
      </c>
      <c r="G40">
        <v>8.3546871923261008E-3</v>
      </c>
      <c r="H40" t="s">
        <v>778</v>
      </c>
      <c r="M40" t="s">
        <v>580</v>
      </c>
      <c r="N40">
        <v>4.3319953515860703E-2</v>
      </c>
      <c r="O40">
        <v>0.96381254609769995</v>
      </c>
      <c r="P40" t="s">
        <v>778</v>
      </c>
      <c r="Q40" t="s">
        <v>1894</v>
      </c>
      <c r="R40">
        <v>4.3480835755367901E-3</v>
      </c>
      <c r="S40">
        <v>0.18937048203982601</v>
      </c>
      <c r="T40" t="s">
        <v>262</v>
      </c>
      <c r="AG40" t="s">
        <v>400</v>
      </c>
      <c r="AH40">
        <v>1.6680733916312801E-3</v>
      </c>
      <c r="AI40">
        <v>5.0042201748938399E-2</v>
      </c>
      <c r="AJ40" t="s">
        <v>262</v>
      </c>
      <c r="AK40" t="s">
        <v>1969</v>
      </c>
      <c r="AL40">
        <v>1.30003367813675E-3</v>
      </c>
      <c r="AM40">
        <v>3.7781404090196501E-2</v>
      </c>
      <c r="AN40" t="s">
        <v>778</v>
      </c>
      <c r="AO40" t="s">
        <v>2003</v>
      </c>
      <c r="AP40">
        <v>1.44400004186395E-2</v>
      </c>
      <c r="AQ40">
        <v>0.41098462729974</v>
      </c>
      <c r="AR40" t="s">
        <v>262</v>
      </c>
    </row>
    <row r="41" spans="1:44" x14ac:dyDescent="0.2">
      <c r="A41" t="s">
        <v>340</v>
      </c>
      <c r="B41" s="134">
        <v>2.67894053608798E-6</v>
      </c>
      <c r="C41">
        <v>1.19828286141233E-4</v>
      </c>
      <c r="D41" t="s">
        <v>262</v>
      </c>
      <c r="E41" t="s">
        <v>324</v>
      </c>
      <c r="F41">
        <v>1.99424501055328E-4</v>
      </c>
      <c r="G41">
        <v>9.1679874790713302E-3</v>
      </c>
      <c r="H41" t="s">
        <v>778</v>
      </c>
      <c r="M41" t="s">
        <v>1989</v>
      </c>
      <c r="N41">
        <v>4.3319953515860703E-2</v>
      </c>
      <c r="O41">
        <v>0.96381254609769995</v>
      </c>
      <c r="P41" t="s">
        <v>778</v>
      </c>
      <c r="Q41" t="s">
        <v>2000</v>
      </c>
      <c r="R41">
        <v>4.3480835755367901E-3</v>
      </c>
      <c r="S41">
        <v>0.18937048203982601</v>
      </c>
      <c r="T41" t="s">
        <v>262</v>
      </c>
      <c r="AG41" t="s">
        <v>433</v>
      </c>
      <c r="AH41">
        <v>1.6680733916312801E-3</v>
      </c>
      <c r="AI41">
        <v>5.0042201748938399E-2</v>
      </c>
      <c r="AJ41" t="s">
        <v>262</v>
      </c>
      <c r="AK41" t="s">
        <v>1931</v>
      </c>
      <c r="AL41">
        <v>1.3274547383041999E-3</v>
      </c>
      <c r="AM41">
        <v>3.7781404090196501E-2</v>
      </c>
      <c r="AN41" t="s">
        <v>778</v>
      </c>
      <c r="AO41" t="s">
        <v>447</v>
      </c>
      <c r="AP41">
        <v>1.44400004186395E-2</v>
      </c>
      <c r="AQ41">
        <v>0.41098462729974</v>
      </c>
      <c r="AR41" t="s">
        <v>262</v>
      </c>
    </row>
    <row r="42" spans="1:44" x14ac:dyDescent="0.2">
      <c r="A42" t="s">
        <v>346</v>
      </c>
      <c r="B42" s="134">
        <v>2.67894053608798E-6</v>
      </c>
      <c r="C42">
        <v>1.19828286141233E-4</v>
      </c>
      <c r="D42" t="s">
        <v>262</v>
      </c>
      <c r="E42" t="s">
        <v>303</v>
      </c>
      <c r="F42">
        <v>2.5476818723909201E-4</v>
      </c>
      <c r="G42">
        <v>1.10267617101245E-2</v>
      </c>
      <c r="H42" t="s">
        <v>778</v>
      </c>
      <c r="M42" t="s">
        <v>377</v>
      </c>
      <c r="N42">
        <v>4.9663032919285699E-2</v>
      </c>
      <c r="O42">
        <v>0.96381254609769995</v>
      </c>
      <c r="P42" t="s">
        <v>778</v>
      </c>
      <c r="Q42" t="s">
        <v>652</v>
      </c>
      <c r="R42">
        <v>4.3480835755367901E-3</v>
      </c>
      <c r="S42">
        <v>0.18937048203982601</v>
      </c>
      <c r="T42" t="s">
        <v>262</v>
      </c>
      <c r="AG42" t="s">
        <v>438</v>
      </c>
      <c r="AH42">
        <v>1.6680733916312801E-3</v>
      </c>
      <c r="AI42">
        <v>5.0042201748938399E-2</v>
      </c>
      <c r="AJ42" t="s">
        <v>262</v>
      </c>
      <c r="AK42" t="s">
        <v>1935</v>
      </c>
      <c r="AL42">
        <v>1.3274547383041999E-3</v>
      </c>
      <c r="AM42">
        <v>3.7781404090196501E-2</v>
      </c>
      <c r="AN42" t="s">
        <v>778</v>
      </c>
      <c r="AO42" t="s">
        <v>2004</v>
      </c>
      <c r="AP42">
        <v>1.44400004186395E-2</v>
      </c>
      <c r="AQ42">
        <v>0.41098462729974</v>
      </c>
      <c r="AR42" t="s">
        <v>262</v>
      </c>
    </row>
    <row r="43" spans="1:44" x14ac:dyDescent="0.2">
      <c r="A43" t="s">
        <v>325</v>
      </c>
      <c r="B43" s="134">
        <v>1.00722440819251E-5</v>
      </c>
      <c r="C43">
        <v>4.2214789635110298E-4</v>
      </c>
      <c r="D43" t="s">
        <v>262</v>
      </c>
      <c r="E43" t="s">
        <v>930</v>
      </c>
      <c r="F43">
        <v>2.79833227688959E-4</v>
      </c>
      <c r="G43">
        <v>1.10267617101245E-2</v>
      </c>
      <c r="H43" t="s">
        <v>778</v>
      </c>
      <c r="Q43" t="s">
        <v>363</v>
      </c>
      <c r="R43">
        <v>4.3480835755367901E-3</v>
      </c>
      <c r="S43">
        <v>0.18937048203982601</v>
      </c>
      <c r="T43" t="s">
        <v>262</v>
      </c>
      <c r="AG43" t="s">
        <v>886</v>
      </c>
      <c r="AH43">
        <v>2.1517079686710402E-3</v>
      </c>
      <c r="AI43">
        <v>6.2852522242759307E-2</v>
      </c>
      <c r="AJ43" t="s">
        <v>262</v>
      </c>
      <c r="AK43" t="s">
        <v>1920</v>
      </c>
      <c r="AL43">
        <v>1.3274547383041999E-3</v>
      </c>
      <c r="AM43">
        <v>3.7781404090196501E-2</v>
      </c>
      <c r="AN43" t="s">
        <v>778</v>
      </c>
      <c r="AO43" t="s">
        <v>1056</v>
      </c>
      <c r="AP43">
        <v>1.44400004186395E-2</v>
      </c>
      <c r="AQ43">
        <v>0.41098462729974</v>
      </c>
      <c r="AR43" t="s">
        <v>262</v>
      </c>
    </row>
    <row r="44" spans="1:44" x14ac:dyDescent="0.2">
      <c r="A44" t="s">
        <v>550</v>
      </c>
      <c r="B44" s="134">
        <v>1.07131188197863E-5</v>
      </c>
      <c r="C44">
        <v>4.2214789635110298E-4</v>
      </c>
      <c r="D44" t="s">
        <v>262</v>
      </c>
      <c r="E44" t="s">
        <v>509</v>
      </c>
      <c r="F44">
        <v>2.79833227688959E-4</v>
      </c>
      <c r="G44">
        <v>1.10267617101245E-2</v>
      </c>
      <c r="H44" t="s">
        <v>778</v>
      </c>
      <c r="Q44" t="s">
        <v>2001</v>
      </c>
      <c r="R44">
        <v>7.1153117196394401E-3</v>
      </c>
      <c r="S44">
        <v>0.28037716419055397</v>
      </c>
      <c r="T44" t="s">
        <v>262</v>
      </c>
      <c r="AG44" t="s">
        <v>332</v>
      </c>
      <c r="AH44">
        <v>2.7294141437240699E-3</v>
      </c>
      <c r="AI44">
        <v>6.9365171929067396E-2</v>
      </c>
      <c r="AJ44" t="s">
        <v>262</v>
      </c>
      <c r="AK44" t="s">
        <v>599</v>
      </c>
      <c r="AL44">
        <v>1.3274547383041999E-3</v>
      </c>
      <c r="AM44">
        <v>3.7781404090196501E-2</v>
      </c>
      <c r="AN44" t="s">
        <v>778</v>
      </c>
      <c r="AO44" t="s">
        <v>2038</v>
      </c>
      <c r="AP44">
        <v>1.44400004186395E-2</v>
      </c>
      <c r="AQ44">
        <v>0.41098462729974</v>
      </c>
      <c r="AR44" t="s">
        <v>262</v>
      </c>
    </row>
    <row r="45" spans="1:44" x14ac:dyDescent="0.2">
      <c r="A45" t="s">
        <v>1865</v>
      </c>
      <c r="B45" s="134">
        <v>1.07131188197863E-5</v>
      </c>
      <c r="C45">
        <v>4.2214789635110298E-4</v>
      </c>
      <c r="D45" t="s">
        <v>262</v>
      </c>
      <c r="E45" t="s">
        <v>1914</v>
      </c>
      <c r="F45">
        <v>2.79833227688959E-4</v>
      </c>
      <c r="G45">
        <v>1.10267617101245E-2</v>
      </c>
      <c r="H45" t="s">
        <v>778</v>
      </c>
      <c r="Q45" t="s">
        <v>471</v>
      </c>
      <c r="R45">
        <v>7.1153117196394401E-3</v>
      </c>
      <c r="S45">
        <v>0.28037716419055397</v>
      </c>
      <c r="T45" t="s">
        <v>262</v>
      </c>
      <c r="AG45" t="s">
        <v>369</v>
      </c>
      <c r="AH45">
        <v>2.7294141437240699E-3</v>
      </c>
      <c r="AI45">
        <v>6.9365171929067396E-2</v>
      </c>
      <c r="AJ45" t="s">
        <v>262</v>
      </c>
      <c r="AK45" t="s">
        <v>282</v>
      </c>
      <c r="AL45">
        <v>2.1481524939087298E-3</v>
      </c>
      <c r="AM45">
        <v>5.9611231705967299E-2</v>
      </c>
      <c r="AN45" t="s">
        <v>778</v>
      </c>
      <c r="AO45" t="s">
        <v>309</v>
      </c>
      <c r="AP45">
        <v>1.6668499355560799E-2</v>
      </c>
      <c r="AQ45">
        <v>0.46255085711681199</v>
      </c>
      <c r="AR45" t="s">
        <v>262</v>
      </c>
    </row>
    <row r="46" spans="1:44" x14ac:dyDescent="0.2">
      <c r="A46" t="s">
        <v>765</v>
      </c>
      <c r="B46" s="134">
        <v>1.07131188197863E-5</v>
      </c>
      <c r="C46">
        <v>4.2214789635110298E-4</v>
      </c>
      <c r="D46" t="s">
        <v>262</v>
      </c>
      <c r="E46" t="s">
        <v>1915</v>
      </c>
      <c r="F46">
        <v>2.79833227688959E-4</v>
      </c>
      <c r="G46">
        <v>1.10267617101245E-2</v>
      </c>
      <c r="H46" t="s">
        <v>778</v>
      </c>
      <c r="Q46" t="s">
        <v>716</v>
      </c>
      <c r="R46">
        <v>7.1153117196394401E-3</v>
      </c>
      <c r="S46">
        <v>0.28037716419055397</v>
      </c>
      <c r="T46" t="s">
        <v>262</v>
      </c>
      <c r="AG46" t="s">
        <v>427</v>
      </c>
      <c r="AH46">
        <v>2.7294141437240699E-3</v>
      </c>
      <c r="AI46">
        <v>6.9365171929067396E-2</v>
      </c>
      <c r="AJ46" t="s">
        <v>262</v>
      </c>
      <c r="AK46" t="s">
        <v>339</v>
      </c>
      <c r="AL46">
        <v>3.3837897441506698E-3</v>
      </c>
      <c r="AM46">
        <v>8.6319410756121498E-2</v>
      </c>
      <c r="AN46" t="s">
        <v>778</v>
      </c>
      <c r="AO46" t="s">
        <v>330</v>
      </c>
      <c r="AP46">
        <v>2.0347094374636401E-2</v>
      </c>
      <c r="AQ46">
        <v>0.55086035989869298</v>
      </c>
      <c r="AR46" t="s">
        <v>262</v>
      </c>
    </row>
    <row r="47" spans="1:44" x14ac:dyDescent="0.2">
      <c r="A47" t="s">
        <v>1866</v>
      </c>
      <c r="B47" s="134">
        <v>1.07131188197863E-5</v>
      </c>
      <c r="C47">
        <v>4.2214789635110298E-4</v>
      </c>
      <c r="D47" t="s">
        <v>262</v>
      </c>
      <c r="E47" t="s">
        <v>1916</v>
      </c>
      <c r="F47">
        <v>2.79833227688959E-4</v>
      </c>
      <c r="G47">
        <v>1.10267617101245E-2</v>
      </c>
      <c r="H47" t="s">
        <v>778</v>
      </c>
      <c r="Q47" t="s">
        <v>2002</v>
      </c>
      <c r="R47">
        <v>7.1153117196394401E-3</v>
      </c>
      <c r="S47">
        <v>0.28037716419055397</v>
      </c>
      <c r="T47" t="s">
        <v>262</v>
      </c>
      <c r="AG47" t="s">
        <v>398</v>
      </c>
      <c r="AH47">
        <v>2.7294141437240699E-3</v>
      </c>
      <c r="AI47">
        <v>6.9365171929067396E-2</v>
      </c>
      <c r="AJ47" t="s">
        <v>262</v>
      </c>
      <c r="AK47" t="s">
        <v>553</v>
      </c>
      <c r="AL47">
        <v>3.4216703362786901E-3</v>
      </c>
      <c r="AM47">
        <v>8.6319410756121498E-2</v>
      </c>
      <c r="AN47" t="s">
        <v>778</v>
      </c>
      <c r="AO47" t="s">
        <v>2039</v>
      </c>
      <c r="AP47">
        <v>2.3261582307503401E-2</v>
      </c>
      <c r="AQ47">
        <v>0.61477038955544705</v>
      </c>
      <c r="AR47" t="s">
        <v>262</v>
      </c>
    </row>
    <row r="48" spans="1:44" x14ac:dyDescent="0.2">
      <c r="A48" t="s">
        <v>438</v>
      </c>
      <c r="B48" s="134">
        <v>1.6764019020316102E-5</v>
      </c>
      <c r="C48">
        <v>6.3055571542325296E-4</v>
      </c>
      <c r="D48" t="s">
        <v>262</v>
      </c>
      <c r="E48" t="s">
        <v>1917</v>
      </c>
      <c r="F48">
        <v>3.0471377466910498E-4</v>
      </c>
      <c r="G48">
        <v>1.17279371413342E-2</v>
      </c>
      <c r="H48" t="s">
        <v>778</v>
      </c>
      <c r="Q48" t="s">
        <v>501</v>
      </c>
      <c r="R48">
        <v>8.8175619839165401E-3</v>
      </c>
      <c r="S48">
        <v>0.33937360659027599</v>
      </c>
      <c r="T48" t="s">
        <v>262</v>
      </c>
      <c r="AG48" t="s">
        <v>366</v>
      </c>
      <c r="AH48">
        <v>2.7294141437240699E-3</v>
      </c>
      <c r="AI48">
        <v>6.9365171929067396E-2</v>
      </c>
      <c r="AJ48" t="s">
        <v>262</v>
      </c>
      <c r="AK48" t="s">
        <v>1919</v>
      </c>
      <c r="AL48">
        <v>3.4216703362786901E-3</v>
      </c>
      <c r="AM48">
        <v>8.6319410756121498E-2</v>
      </c>
      <c r="AN48" t="s">
        <v>778</v>
      </c>
      <c r="AO48" t="s">
        <v>575</v>
      </c>
      <c r="AP48">
        <v>2.5472910815611899E-2</v>
      </c>
      <c r="AQ48">
        <v>0.64261206830293605</v>
      </c>
      <c r="AR48" t="s">
        <v>262</v>
      </c>
    </row>
    <row r="49" spans="1:44" x14ac:dyDescent="0.2">
      <c r="A49" t="s">
        <v>1867</v>
      </c>
      <c r="B49" s="134">
        <v>1.6764019020316102E-5</v>
      </c>
      <c r="C49">
        <v>6.3055571542325296E-4</v>
      </c>
      <c r="D49" t="s">
        <v>262</v>
      </c>
      <c r="E49" t="s">
        <v>780</v>
      </c>
      <c r="F49">
        <v>3.8295917178410299E-4</v>
      </c>
      <c r="G49">
        <v>1.4404487029606601E-2</v>
      </c>
      <c r="H49" t="s">
        <v>778</v>
      </c>
      <c r="Q49" t="s">
        <v>2003</v>
      </c>
      <c r="R49">
        <v>1.4406666894060199E-2</v>
      </c>
      <c r="S49">
        <v>0.54188712976521902</v>
      </c>
      <c r="T49" t="s">
        <v>262</v>
      </c>
      <c r="AG49" t="s">
        <v>1905</v>
      </c>
      <c r="AH49">
        <v>2.74961041880988E-3</v>
      </c>
      <c r="AI49">
        <v>6.9365171929067396E-2</v>
      </c>
      <c r="AJ49" t="s">
        <v>262</v>
      </c>
      <c r="AK49" t="s">
        <v>1926</v>
      </c>
      <c r="AL49">
        <v>3.4216703362786901E-3</v>
      </c>
      <c r="AM49">
        <v>8.6319410756121498E-2</v>
      </c>
      <c r="AN49" t="s">
        <v>778</v>
      </c>
      <c r="AO49" t="s">
        <v>503</v>
      </c>
      <c r="AP49">
        <v>2.5472910815611899E-2</v>
      </c>
      <c r="AQ49">
        <v>0.64261206830293605</v>
      </c>
      <c r="AR49" t="s">
        <v>262</v>
      </c>
    </row>
    <row r="50" spans="1:44" x14ac:dyDescent="0.2">
      <c r="A50" t="s">
        <v>327</v>
      </c>
      <c r="B50" s="134">
        <v>2.51930494221627E-5</v>
      </c>
      <c r="C50">
        <v>9.2252919635940796E-4</v>
      </c>
      <c r="D50" t="s">
        <v>262</v>
      </c>
      <c r="E50" t="s">
        <v>1918</v>
      </c>
      <c r="F50">
        <v>4.6674753609459298E-4</v>
      </c>
      <c r="G50">
        <v>1.67927646138381E-2</v>
      </c>
      <c r="H50" t="s">
        <v>778</v>
      </c>
      <c r="Q50" t="s">
        <v>432</v>
      </c>
      <c r="R50">
        <v>1.8862766139614E-2</v>
      </c>
      <c r="S50">
        <v>0.66643135685590205</v>
      </c>
      <c r="T50" t="s">
        <v>262</v>
      </c>
      <c r="AG50" t="s">
        <v>345</v>
      </c>
      <c r="AH50">
        <v>2.9114272682947001E-3</v>
      </c>
      <c r="AI50">
        <v>7.1815205951269306E-2</v>
      </c>
      <c r="AJ50" t="s">
        <v>262</v>
      </c>
      <c r="AK50" t="s">
        <v>806</v>
      </c>
      <c r="AL50">
        <v>4.66818361560104E-3</v>
      </c>
      <c r="AM50">
        <v>0.115148529184826</v>
      </c>
      <c r="AN50" t="s">
        <v>778</v>
      </c>
      <c r="AO50" t="s">
        <v>581</v>
      </c>
      <c r="AP50">
        <v>3.3730261773537697E-2</v>
      </c>
      <c r="AQ50">
        <v>0.78001230351305895</v>
      </c>
      <c r="AR50" t="s">
        <v>262</v>
      </c>
    </row>
    <row r="51" spans="1:44" x14ac:dyDescent="0.2">
      <c r="A51" t="s">
        <v>315</v>
      </c>
      <c r="B51" s="134">
        <v>2.6198714337699201E-5</v>
      </c>
      <c r="C51">
        <v>9.2252919635940796E-4</v>
      </c>
      <c r="D51" t="s">
        <v>262</v>
      </c>
      <c r="E51" t="s">
        <v>493</v>
      </c>
      <c r="F51">
        <v>4.6674753609459298E-4</v>
      </c>
      <c r="G51">
        <v>1.67927646138381E-2</v>
      </c>
      <c r="H51" t="s">
        <v>778</v>
      </c>
      <c r="Q51" t="s">
        <v>2004</v>
      </c>
      <c r="R51">
        <v>1.8862766139614E-2</v>
      </c>
      <c r="S51">
        <v>0.66643135685590205</v>
      </c>
      <c r="T51" t="s">
        <v>262</v>
      </c>
      <c r="AG51" t="s">
        <v>413</v>
      </c>
      <c r="AH51">
        <v>4.4657451519097401E-3</v>
      </c>
      <c r="AI51">
        <v>9.7195629776859097E-2</v>
      </c>
      <c r="AJ51" t="s">
        <v>262</v>
      </c>
      <c r="AK51" t="s">
        <v>451</v>
      </c>
      <c r="AL51">
        <v>7.01530007589099E-3</v>
      </c>
      <c r="AM51">
        <v>0.165680491154021</v>
      </c>
      <c r="AN51" t="s">
        <v>778</v>
      </c>
      <c r="AO51" t="s">
        <v>337</v>
      </c>
      <c r="AP51">
        <v>3.3730261773537697E-2</v>
      </c>
      <c r="AQ51">
        <v>0.78001230351305895</v>
      </c>
      <c r="AR51" t="s">
        <v>262</v>
      </c>
    </row>
    <row r="52" spans="1:44" x14ac:dyDescent="0.2">
      <c r="A52" t="s">
        <v>321</v>
      </c>
      <c r="B52" s="134">
        <v>2.6198714337699201E-5</v>
      </c>
      <c r="C52">
        <v>9.2252919635940796E-4</v>
      </c>
      <c r="D52" t="s">
        <v>262</v>
      </c>
      <c r="E52" t="s">
        <v>1919</v>
      </c>
      <c r="F52">
        <v>5.1913590928177205E-4</v>
      </c>
      <c r="G52">
        <v>1.8280211273645399E-2</v>
      </c>
      <c r="H52" t="s">
        <v>778</v>
      </c>
      <c r="Q52" t="s">
        <v>1001</v>
      </c>
      <c r="R52">
        <v>1.8925845179593601E-2</v>
      </c>
      <c r="S52">
        <v>0.66643135685590205</v>
      </c>
      <c r="T52" t="s">
        <v>262</v>
      </c>
      <c r="AG52" t="s">
        <v>327</v>
      </c>
      <c r="AH52">
        <v>4.4657451519097401E-3</v>
      </c>
      <c r="AI52">
        <v>9.7195629776859097E-2</v>
      </c>
      <c r="AJ52" t="s">
        <v>262</v>
      </c>
      <c r="AK52" t="s">
        <v>1023</v>
      </c>
      <c r="AL52">
        <v>7.01530007589099E-3</v>
      </c>
      <c r="AM52">
        <v>0.165680491154021</v>
      </c>
      <c r="AN52" t="s">
        <v>778</v>
      </c>
      <c r="AO52" t="s">
        <v>729</v>
      </c>
      <c r="AP52">
        <v>3.3730261773537697E-2</v>
      </c>
      <c r="AQ52">
        <v>0.78001230351305895</v>
      </c>
      <c r="AR52" t="s">
        <v>262</v>
      </c>
    </row>
    <row r="53" spans="1:44" x14ac:dyDescent="0.2">
      <c r="A53" t="s">
        <v>563</v>
      </c>
      <c r="B53" s="134">
        <v>4.1930922918557001E-5</v>
      </c>
      <c r="C53">
        <v>1.3345322582732999E-3</v>
      </c>
      <c r="D53" t="s">
        <v>262</v>
      </c>
      <c r="E53" t="s">
        <v>1920</v>
      </c>
      <c r="F53">
        <v>6.5468041443595803E-4</v>
      </c>
      <c r="G53">
        <v>2.25728351227398E-2</v>
      </c>
      <c r="H53" t="s">
        <v>778</v>
      </c>
      <c r="Q53" t="s">
        <v>567</v>
      </c>
      <c r="R53">
        <v>2.3816159323204199E-2</v>
      </c>
      <c r="S53">
        <v>0.756032486142312</v>
      </c>
      <c r="T53" t="s">
        <v>262</v>
      </c>
      <c r="AG53" t="s">
        <v>444</v>
      </c>
      <c r="AH53">
        <v>4.4657451519097401E-3</v>
      </c>
      <c r="AI53">
        <v>9.7195629776859097E-2</v>
      </c>
      <c r="AJ53" t="s">
        <v>262</v>
      </c>
      <c r="AK53" t="s">
        <v>780</v>
      </c>
      <c r="AL53">
        <v>7.8989629493676806E-3</v>
      </c>
      <c r="AM53">
        <v>0.171723973826234</v>
      </c>
      <c r="AN53" t="s">
        <v>778</v>
      </c>
      <c r="AO53" t="s">
        <v>2040</v>
      </c>
      <c r="AP53">
        <v>3.3730261773537697E-2</v>
      </c>
      <c r="AQ53">
        <v>0.78001230351305895</v>
      </c>
      <c r="AR53" t="s">
        <v>262</v>
      </c>
    </row>
    <row r="54" spans="1:44" x14ac:dyDescent="0.2">
      <c r="A54" t="s">
        <v>362</v>
      </c>
      <c r="B54" s="134">
        <v>4.1930922918557001E-5</v>
      </c>
      <c r="C54">
        <v>1.3345322582732999E-3</v>
      </c>
      <c r="D54" t="s">
        <v>262</v>
      </c>
      <c r="E54" t="s">
        <v>707</v>
      </c>
      <c r="F54">
        <v>7.7848380462879096E-4</v>
      </c>
      <c r="G54">
        <v>2.4776744166550901E-2</v>
      </c>
      <c r="H54" t="s">
        <v>778</v>
      </c>
      <c r="Q54" t="s">
        <v>2005</v>
      </c>
      <c r="R54">
        <v>2.7444613209029502E-2</v>
      </c>
      <c r="S54">
        <v>0.756032486142312</v>
      </c>
      <c r="T54" t="s">
        <v>262</v>
      </c>
      <c r="AG54" t="s">
        <v>370</v>
      </c>
      <c r="AH54">
        <v>4.4657451519097401E-3</v>
      </c>
      <c r="AI54">
        <v>9.7195629776859097E-2</v>
      </c>
      <c r="AJ54" t="s">
        <v>262</v>
      </c>
      <c r="AK54" t="s">
        <v>1913</v>
      </c>
      <c r="AL54">
        <v>8.8182581154012101E-3</v>
      </c>
      <c r="AM54">
        <v>0.171723973826234</v>
      </c>
      <c r="AN54" t="s">
        <v>778</v>
      </c>
    </row>
    <row r="55" spans="1:44" x14ac:dyDescent="0.2">
      <c r="A55" t="s">
        <v>369</v>
      </c>
      <c r="B55" s="134">
        <v>4.1930922918557001E-5</v>
      </c>
      <c r="C55">
        <v>1.3345322582732999E-3</v>
      </c>
      <c r="D55" t="s">
        <v>262</v>
      </c>
      <c r="E55" t="s">
        <v>603</v>
      </c>
      <c r="F55">
        <v>7.7848380462879096E-4</v>
      </c>
      <c r="G55">
        <v>2.4776744166550901E-2</v>
      </c>
      <c r="H55" t="s">
        <v>778</v>
      </c>
      <c r="Q55" t="s">
        <v>2006</v>
      </c>
      <c r="R55">
        <v>2.7444613209029502E-2</v>
      </c>
      <c r="S55">
        <v>0.756032486142312</v>
      </c>
      <c r="T55" t="s">
        <v>262</v>
      </c>
      <c r="AG55" t="s">
        <v>395</v>
      </c>
      <c r="AH55">
        <v>4.4657451519097401E-3</v>
      </c>
      <c r="AI55">
        <v>9.7195629776859097E-2</v>
      </c>
      <c r="AJ55" t="s">
        <v>262</v>
      </c>
      <c r="AK55" t="s">
        <v>1942</v>
      </c>
      <c r="AL55">
        <v>8.8182581154012101E-3</v>
      </c>
      <c r="AM55">
        <v>0.171723973826234</v>
      </c>
      <c r="AN55" t="s">
        <v>778</v>
      </c>
    </row>
    <row r="56" spans="1:44" x14ac:dyDescent="0.2">
      <c r="A56" t="s">
        <v>347</v>
      </c>
      <c r="B56" s="134">
        <v>4.1930922918557001E-5</v>
      </c>
      <c r="C56">
        <v>1.3345322582732999E-3</v>
      </c>
      <c r="D56" t="s">
        <v>262</v>
      </c>
      <c r="E56" t="s">
        <v>1921</v>
      </c>
      <c r="F56">
        <v>7.7848380462879096E-4</v>
      </c>
      <c r="G56">
        <v>2.4776744166550901E-2</v>
      </c>
      <c r="H56" t="s">
        <v>778</v>
      </c>
      <c r="Q56" t="s">
        <v>1060</v>
      </c>
      <c r="R56">
        <v>2.7444613209029502E-2</v>
      </c>
      <c r="S56">
        <v>0.756032486142312</v>
      </c>
      <c r="T56" t="s">
        <v>262</v>
      </c>
      <c r="AG56" t="s">
        <v>611</v>
      </c>
      <c r="AH56">
        <v>4.4657451519097401E-3</v>
      </c>
      <c r="AI56">
        <v>9.7195629776859097E-2</v>
      </c>
      <c r="AJ56" t="s">
        <v>262</v>
      </c>
      <c r="AK56" t="s">
        <v>1944</v>
      </c>
      <c r="AL56">
        <v>8.8182581154012101E-3</v>
      </c>
      <c r="AM56">
        <v>0.171723973826234</v>
      </c>
      <c r="AN56" t="s">
        <v>778</v>
      </c>
    </row>
    <row r="57" spans="1:44" x14ac:dyDescent="0.2">
      <c r="A57" t="s">
        <v>611</v>
      </c>
      <c r="B57" s="134">
        <v>4.1930922918557001E-5</v>
      </c>
      <c r="C57">
        <v>1.3345322582732999E-3</v>
      </c>
      <c r="D57" t="s">
        <v>262</v>
      </c>
      <c r="E57" t="s">
        <v>1922</v>
      </c>
      <c r="F57">
        <v>7.7848380462879096E-4</v>
      </c>
      <c r="G57">
        <v>2.4776744166550901E-2</v>
      </c>
      <c r="H57" t="s">
        <v>778</v>
      </c>
      <c r="Q57" t="s">
        <v>2007</v>
      </c>
      <c r="R57">
        <v>2.7444613209029502E-2</v>
      </c>
      <c r="S57">
        <v>0.756032486142312</v>
      </c>
      <c r="T57" t="s">
        <v>262</v>
      </c>
      <c r="AG57" t="s">
        <v>309</v>
      </c>
      <c r="AH57">
        <v>4.8145911879802399E-3</v>
      </c>
      <c r="AI57">
        <v>0.100833890918077</v>
      </c>
      <c r="AJ57" t="s">
        <v>262</v>
      </c>
      <c r="AK57" t="s">
        <v>478</v>
      </c>
      <c r="AL57">
        <v>8.8182581154012101E-3</v>
      </c>
      <c r="AM57">
        <v>0.171723973826234</v>
      </c>
      <c r="AN57" t="s">
        <v>778</v>
      </c>
    </row>
    <row r="58" spans="1:44" x14ac:dyDescent="0.2">
      <c r="A58" t="s">
        <v>886</v>
      </c>
      <c r="B58" s="134">
        <v>4.7213119332683299E-5</v>
      </c>
      <c r="C58">
        <v>1.4469946758442799E-3</v>
      </c>
      <c r="D58" t="s">
        <v>262</v>
      </c>
      <c r="E58" t="s">
        <v>784</v>
      </c>
      <c r="F58">
        <v>1.0069434143634599E-3</v>
      </c>
      <c r="G58">
        <v>3.0639386271366899E-2</v>
      </c>
      <c r="H58" t="s">
        <v>778</v>
      </c>
      <c r="Q58" t="s">
        <v>2008</v>
      </c>
      <c r="R58">
        <v>2.7444613209029502E-2</v>
      </c>
      <c r="S58">
        <v>0.756032486142312</v>
      </c>
      <c r="T58" t="s">
        <v>262</v>
      </c>
      <c r="AG58" t="s">
        <v>501</v>
      </c>
      <c r="AH58">
        <v>4.8145911879802399E-3</v>
      </c>
      <c r="AI58">
        <v>0.100833890918077</v>
      </c>
      <c r="AJ58" t="s">
        <v>262</v>
      </c>
      <c r="AK58" t="s">
        <v>604</v>
      </c>
      <c r="AL58">
        <v>8.8182581154012101E-3</v>
      </c>
      <c r="AM58">
        <v>0.171723973826234</v>
      </c>
      <c r="AN58" t="s">
        <v>778</v>
      </c>
    </row>
    <row r="59" spans="1:44" x14ac:dyDescent="0.2">
      <c r="A59" t="s">
        <v>308</v>
      </c>
      <c r="B59" s="134">
        <v>4.7213119332683299E-5</v>
      </c>
      <c r="C59">
        <v>1.4469946758442799E-3</v>
      </c>
      <c r="D59" t="s">
        <v>262</v>
      </c>
      <c r="E59" t="s">
        <v>312</v>
      </c>
      <c r="F59">
        <v>1.0069434143634599E-3</v>
      </c>
      <c r="G59">
        <v>3.0639386271366899E-2</v>
      </c>
      <c r="H59" t="s">
        <v>778</v>
      </c>
      <c r="Q59" t="s">
        <v>2009</v>
      </c>
      <c r="R59">
        <v>2.7444613209029502E-2</v>
      </c>
      <c r="S59">
        <v>0.756032486142312</v>
      </c>
      <c r="T59" t="s">
        <v>262</v>
      </c>
      <c r="AG59" t="s">
        <v>265</v>
      </c>
      <c r="AH59">
        <v>5.9893692876149297E-3</v>
      </c>
      <c r="AI59">
        <v>0.123114813134307</v>
      </c>
      <c r="AJ59" t="s">
        <v>262</v>
      </c>
      <c r="AK59" t="s">
        <v>1943</v>
      </c>
      <c r="AL59">
        <v>8.8182581154012101E-3</v>
      </c>
      <c r="AM59">
        <v>0.171723973826234</v>
      </c>
      <c r="AN59" t="s">
        <v>778</v>
      </c>
    </row>
    <row r="60" spans="1:44" x14ac:dyDescent="0.2">
      <c r="A60" t="s">
        <v>359</v>
      </c>
      <c r="B60" s="134">
        <v>5.7019750165898202E-5</v>
      </c>
      <c r="C60">
        <v>1.7157761186283899E-3</v>
      </c>
      <c r="D60" t="s">
        <v>262</v>
      </c>
      <c r="E60" t="s">
        <v>455</v>
      </c>
      <c r="F60">
        <v>1.01822733832337E-3</v>
      </c>
      <c r="G60">
        <v>3.0639386271366899E-2</v>
      </c>
      <c r="H60" t="s">
        <v>778</v>
      </c>
      <c r="Q60" t="s">
        <v>2010</v>
      </c>
      <c r="R60">
        <v>2.7444613209029502E-2</v>
      </c>
      <c r="S60">
        <v>0.756032486142312</v>
      </c>
      <c r="T60" t="s">
        <v>262</v>
      </c>
      <c r="AG60" t="s">
        <v>600</v>
      </c>
      <c r="AH60">
        <v>7.1552280888148197E-3</v>
      </c>
      <c r="AI60">
        <v>0.12872742610428001</v>
      </c>
      <c r="AJ60" t="s">
        <v>262</v>
      </c>
      <c r="AK60" t="s">
        <v>637</v>
      </c>
      <c r="AL60">
        <v>8.8182581154012101E-3</v>
      </c>
      <c r="AM60">
        <v>0.171723973826234</v>
      </c>
      <c r="AN60" t="s">
        <v>778</v>
      </c>
    </row>
    <row r="61" spans="1:44" x14ac:dyDescent="0.2">
      <c r="A61" t="s">
        <v>435</v>
      </c>
      <c r="B61" s="134">
        <v>5.8998159552401002E-5</v>
      </c>
      <c r="C61">
        <v>1.74360632248614E-3</v>
      </c>
      <c r="D61" t="s">
        <v>262</v>
      </c>
      <c r="E61" t="s">
        <v>675</v>
      </c>
      <c r="F61">
        <v>1.05410945289795E-3</v>
      </c>
      <c r="G61">
        <v>3.11526990097519E-2</v>
      </c>
      <c r="H61" t="s">
        <v>778</v>
      </c>
      <c r="Q61" t="s">
        <v>368</v>
      </c>
      <c r="R61">
        <v>2.7444613209029502E-2</v>
      </c>
      <c r="S61">
        <v>0.756032486142312</v>
      </c>
      <c r="T61" t="s">
        <v>262</v>
      </c>
      <c r="AG61" t="s">
        <v>563</v>
      </c>
      <c r="AH61">
        <v>7.3061512113240202E-3</v>
      </c>
      <c r="AI61">
        <v>0.12872742610428001</v>
      </c>
      <c r="AJ61" t="s">
        <v>262</v>
      </c>
      <c r="AK61" t="s">
        <v>431</v>
      </c>
      <c r="AL61">
        <v>8.8182581154012101E-3</v>
      </c>
      <c r="AM61">
        <v>0.171723973826234</v>
      </c>
      <c r="AN61" t="s">
        <v>778</v>
      </c>
    </row>
    <row r="62" spans="1:44" x14ac:dyDescent="0.2">
      <c r="A62" t="s">
        <v>365</v>
      </c>
      <c r="B62">
        <v>1.01074915288849E-4</v>
      </c>
      <c r="C62">
        <v>2.75495165782673E-3</v>
      </c>
      <c r="D62" t="s">
        <v>262</v>
      </c>
      <c r="E62" t="s">
        <v>367</v>
      </c>
      <c r="F62">
        <v>1.20030113733427E-3</v>
      </c>
      <c r="G62">
        <v>3.4850848812074002E-2</v>
      </c>
      <c r="H62" t="s">
        <v>778</v>
      </c>
      <c r="Q62" t="s">
        <v>2011</v>
      </c>
      <c r="R62">
        <v>2.7444613209029502E-2</v>
      </c>
      <c r="S62">
        <v>0.756032486142312</v>
      </c>
      <c r="T62" t="s">
        <v>262</v>
      </c>
      <c r="AG62" t="s">
        <v>347</v>
      </c>
      <c r="AH62">
        <v>7.3061512113240202E-3</v>
      </c>
      <c r="AI62">
        <v>0.12872742610428001</v>
      </c>
      <c r="AJ62" t="s">
        <v>262</v>
      </c>
      <c r="AK62" t="s">
        <v>505</v>
      </c>
      <c r="AL62">
        <v>8.8182581154012101E-3</v>
      </c>
      <c r="AM62">
        <v>0.171723973826234</v>
      </c>
      <c r="AN62" t="s">
        <v>778</v>
      </c>
    </row>
    <row r="63" spans="1:44" x14ac:dyDescent="0.2">
      <c r="A63" t="s">
        <v>317</v>
      </c>
      <c r="B63">
        <v>1.04871271566818E-4</v>
      </c>
      <c r="C63">
        <v>2.75495165782673E-3</v>
      </c>
      <c r="D63" t="s">
        <v>262</v>
      </c>
      <c r="E63" t="s">
        <v>500</v>
      </c>
      <c r="F63">
        <v>1.2983803314962699E-3</v>
      </c>
      <c r="G63">
        <v>3.5813657477105403E-2</v>
      </c>
      <c r="H63" t="s">
        <v>778</v>
      </c>
      <c r="Q63" t="s">
        <v>2012</v>
      </c>
      <c r="R63">
        <v>2.7444613209029502E-2</v>
      </c>
      <c r="S63">
        <v>0.756032486142312</v>
      </c>
      <c r="T63" t="s">
        <v>262</v>
      </c>
      <c r="AG63" t="s">
        <v>426</v>
      </c>
      <c r="AH63">
        <v>7.3061512113240202E-3</v>
      </c>
      <c r="AI63">
        <v>0.12872742610428001</v>
      </c>
      <c r="AJ63" t="s">
        <v>262</v>
      </c>
      <c r="AK63" t="s">
        <v>2021</v>
      </c>
      <c r="AL63">
        <v>1.5986963924125699E-2</v>
      </c>
      <c r="AM63">
        <v>0.29091032714392701</v>
      </c>
      <c r="AN63" t="s">
        <v>778</v>
      </c>
    </row>
    <row r="64" spans="1:44" x14ac:dyDescent="0.2">
      <c r="A64" t="s">
        <v>1868</v>
      </c>
      <c r="B64">
        <v>1.04871271566818E-4</v>
      </c>
      <c r="C64">
        <v>2.75495165782673E-3</v>
      </c>
      <c r="D64" t="s">
        <v>262</v>
      </c>
      <c r="E64" t="s">
        <v>553</v>
      </c>
      <c r="F64">
        <v>1.2983803314962699E-3</v>
      </c>
      <c r="G64">
        <v>3.5813657477105403E-2</v>
      </c>
      <c r="H64" t="s">
        <v>778</v>
      </c>
      <c r="Q64" t="s">
        <v>2013</v>
      </c>
      <c r="R64">
        <v>2.7444613209029502E-2</v>
      </c>
      <c r="S64">
        <v>0.756032486142312</v>
      </c>
      <c r="T64" t="s">
        <v>262</v>
      </c>
      <c r="AG64" t="s">
        <v>352</v>
      </c>
      <c r="AH64">
        <v>7.3061512113240202E-3</v>
      </c>
      <c r="AI64">
        <v>0.12872742610428001</v>
      </c>
      <c r="AJ64" t="s">
        <v>262</v>
      </c>
      <c r="AK64" t="s">
        <v>1951</v>
      </c>
      <c r="AL64">
        <v>1.5986963924125699E-2</v>
      </c>
      <c r="AM64">
        <v>0.29091032714392701</v>
      </c>
      <c r="AN64" t="s">
        <v>778</v>
      </c>
    </row>
    <row r="65" spans="1:40" x14ac:dyDescent="0.2">
      <c r="A65" t="s">
        <v>1100</v>
      </c>
      <c r="B65">
        <v>1.04871271566818E-4</v>
      </c>
      <c r="C65">
        <v>2.75495165782673E-3</v>
      </c>
      <c r="D65" t="s">
        <v>262</v>
      </c>
      <c r="E65" t="s">
        <v>766</v>
      </c>
      <c r="F65">
        <v>1.2983803314962699E-3</v>
      </c>
      <c r="G65">
        <v>3.5813657477105403E-2</v>
      </c>
      <c r="H65" t="s">
        <v>778</v>
      </c>
      <c r="Q65" t="s">
        <v>317</v>
      </c>
      <c r="R65">
        <v>2.9236301578917202E-2</v>
      </c>
      <c r="S65">
        <v>0.756032486142312</v>
      </c>
      <c r="T65" t="s">
        <v>262</v>
      </c>
      <c r="AG65" t="s">
        <v>1868</v>
      </c>
      <c r="AH65">
        <v>7.3061512113240202E-3</v>
      </c>
      <c r="AI65">
        <v>0.12872742610428001</v>
      </c>
      <c r="AJ65" t="s">
        <v>262</v>
      </c>
      <c r="AK65" t="s">
        <v>2022</v>
      </c>
      <c r="AL65">
        <v>1.5986963924125699E-2</v>
      </c>
      <c r="AM65">
        <v>0.29091032714392701</v>
      </c>
      <c r="AN65" t="s">
        <v>778</v>
      </c>
    </row>
    <row r="66" spans="1:40" x14ac:dyDescent="0.2">
      <c r="A66" t="s">
        <v>420</v>
      </c>
      <c r="B66">
        <v>1.04871271566818E-4</v>
      </c>
      <c r="C66">
        <v>2.75495165782673E-3</v>
      </c>
      <c r="D66" t="s">
        <v>262</v>
      </c>
      <c r="E66" t="s">
        <v>770</v>
      </c>
      <c r="F66">
        <v>1.4472651761207301E-3</v>
      </c>
      <c r="G66">
        <v>3.9265965024259199E-2</v>
      </c>
      <c r="H66" t="s">
        <v>778</v>
      </c>
      <c r="Q66" t="s">
        <v>2014</v>
      </c>
      <c r="R66">
        <v>2.9236301578917202E-2</v>
      </c>
      <c r="S66">
        <v>0.756032486142312</v>
      </c>
      <c r="T66" t="s">
        <v>262</v>
      </c>
      <c r="AG66" t="s">
        <v>334</v>
      </c>
      <c r="AH66">
        <v>7.3061512113240202E-3</v>
      </c>
      <c r="AI66">
        <v>0.12872742610428001</v>
      </c>
      <c r="AJ66" t="s">
        <v>262</v>
      </c>
      <c r="AK66" t="s">
        <v>2023</v>
      </c>
      <c r="AL66">
        <v>1.5986963924125699E-2</v>
      </c>
      <c r="AM66">
        <v>0.29091032714392701</v>
      </c>
      <c r="AN66" t="s">
        <v>778</v>
      </c>
    </row>
    <row r="67" spans="1:40" x14ac:dyDescent="0.2">
      <c r="A67" t="s">
        <v>1869</v>
      </c>
      <c r="B67">
        <v>1.04871271566818E-4</v>
      </c>
      <c r="C67">
        <v>2.75495165782673E-3</v>
      </c>
      <c r="D67" t="s">
        <v>262</v>
      </c>
      <c r="E67" t="s">
        <v>1023</v>
      </c>
      <c r="F67">
        <v>1.5434177832991901E-3</v>
      </c>
      <c r="G67">
        <v>4.11992972800026E-2</v>
      </c>
      <c r="H67" t="s">
        <v>778</v>
      </c>
      <c r="Q67" t="s">
        <v>380</v>
      </c>
      <c r="R67">
        <v>2.9236301578917202E-2</v>
      </c>
      <c r="S67">
        <v>0.756032486142312</v>
      </c>
      <c r="T67" t="s">
        <v>262</v>
      </c>
      <c r="AG67" t="s">
        <v>510</v>
      </c>
      <c r="AH67">
        <v>7.3061512113240202E-3</v>
      </c>
      <c r="AI67">
        <v>0.12872742610428001</v>
      </c>
      <c r="AJ67" t="s">
        <v>262</v>
      </c>
      <c r="AK67" t="s">
        <v>2024</v>
      </c>
      <c r="AL67">
        <v>2.2722372562693501E-2</v>
      </c>
      <c r="AM67">
        <v>0.315272919307372</v>
      </c>
      <c r="AN67" t="s">
        <v>778</v>
      </c>
    </row>
    <row r="68" spans="1:40" x14ac:dyDescent="0.2">
      <c r="A68" t="s">
        <v>433</v>
      </c>
      <c r="B68">
        <v>1.04871271566818E-4</v>
      </c>
      <c r="C68">
        <v>2.75495165782673E-3</v>
      </c>
      <c r="D68" t="s">
        <v>262</v>
      </c>
      <c r="E68" t="s">
        <v>523</v>
      </c>
      <c r="F68">
        <v>1.5752245541600499E-3</v>
      </c>
      <c r="G68">
        <v>4.1380899002141001E-2</v>
      </c>
      <c r="H68" t="s">
        <v>778</v>
      </c>
      <c r="Q68" t="s">
        <v>409</v>
      </c>
      <c r="R68">
        <v>2.9236301578917202E-2</v>
      </c>
      <c r="S68">
        <v>0.756032486142312</v>
      </c>
      <c r="T68" t="s">
        <v>262</v>
      </c>
      <c r="AG68" t="s">
        <v>540</v>
      </c>
      <c r="AH68">
        <v>7.3061512113240202E-3</v>
      </c>
      <c r="AI68">
        <v>0.12872742610428001</v>
      </c>
      <c r="AJ68" t="s">
        <v>262</v>
      </c>
      <c r="AK68" t="s">
        <v>1938</v>
      </c>
      <c r="AL68">
        <v>2.2722372562693501E-2</v>
      </c>
      <c r="AM68">
        <v>0.315272919307372</v>
      </c>
      <c r="AN68" t="s">
        <v>778</v>
      </c>
    </row>
    <row r="69" spans="1:40" x14ac:dyDescent="0.2">
      <c r="A69" t="s">
        <v>269</v>
      </c>
      <c r="B69">
        <v>1.16385000226878E-4</v>
      </c>
      <c r="C69">
        <v>3.0096433652419198E-3</v>
      </c>
      <c r="D69" t="s">
        <v>262</v>
      </c>
      <c r="E69" t="s">
        <v>849</v>
      </c>
      <c r="F69">
        <v>2.0729251054841199E-3</v>
      </c>
      <c r="G69">
        <v>5.1196353839248601E-2</v>
      </c>
      <c r="H69" t="s">
        <v>778</v>
      </c>
      <c r="Q69" t="s">
        <v>392</v>
      </c>
      <c r="R69">
        <v>2.9236301578917202E-2</v>
      </c>
      <c r="S69">
        <v>0.756032486142312</v>
      </c>
      <c r="T69" t="s">
        <v>262</v>
      </c>
      <c r="AG69" t="s">
        <v>301</v>
      </c>
      <c r="AH69">
        <v>9.3761655941634204E-3</v>
      </c>
      <c r="AI69">
        <v>0.16261787202377201</v>
      </c>
      <c r="AJ69" t="s">
        <v>262</v>
      </c>
      <c r="AK69" t="s">
        <v>2025</v>
      </c>
      <c r="AL69">
        <v>2.2722372562693501E-2</v>
      </c>
      <c r="AM69">
        <v>0.315272919307372</v>
      </c>
      <c r="AN69" t="s">
        <v>778</v>
      </c>
    </row>
    <row r="70" spans="1:40" x14ac:dyDescent="0.2">
      <c r="A70" t="s">
        <v>421</v>
      </c>
      <c r="B70">
        <v>1.3751134453135599E-4</v>
      </c>
      <c r="C70">
        <v>3.4482011393847599E-3</v>
      </c>
      <c r="D70" t="s">
        <v>262</v>
      </c>
      <c r="E70" t="s">
        <v>1923</v>
      </c>
      <c r="F70">
        <v>2.1654046941071898E-3</v>
      </c>
      <c r="G70">
        <v>5.1196353839248601E-2</v>
      </c>
      <c r="H70" t="s">
        <v>778</v>
      </c>
      <c r="Q70" t="s">
        <v>646</v>
      </c>
      <c r="R70">
        <v>3.0199855208122399E-2</v>
      </c>
      <c r="S70">
        <v>0.76893477491450102</v>
      </c>
      <c r="T70" t="s">
        <v>262</v>
      </c>
      <c r="AG70" t="s">
        <v>1870</v>
      </c>
      <c r="AH70">
        <v>1.0101240982680599E-2</v>
      </c>
      <c r="AI70">
        <v>0.167348917772768</v>
      </c>
      <c r="AJ70" t="s">
        <v>262</v>
      </c>
      <c r="AK70" t="s">
        <v>602</v>
      </c>
      <c r="AL70">
        <v>2.2722372562693501E-2</v>
      </c>
      <c r="AM70">
        <v>0.315272919307372</v>
      </c>
      <c r="AN70" t="s">
        <v>778</v>
      </c>
    </row>
    <row r="71" spans="1:40" x14ac:dyDescent="0.2">
      <c r="A71" t="s">
        <v>330</v>
      </c>
      <c r="B71">
        <v>1.3751134453135599E-4</v>
      </c>
      <c r="C71">
        <v>3.4482011393847599E-3</v>
      </c>
      <c r="D71" t="s">
        <v>262</v>
      </c>
      <c r="E71" t="s">
        <v>768</v>
      </c>
      <c r="F71">
        <v>2.1654046941071898E-3</v>
      </c>
      <c r="G71">
        <v>5.1196353839248601E-2</v>
      </c>
      <c r="H71" t="s">
        <v>778</v>
      </c>
      <c r="Q71" t="s">
        <v>369</v>
      </c>
      <c r="R71">
        <v>3.5093944530950501E-2</v>
      </c>
      <c r="S71">
        <v>0.88000724543519804</v>
      </c>
      <c r="T71" t="s">
        <v>262</v>
      </c>
      <c r="AG71" t="s">
        <v>574</v>
      </c>
      <c r="AH71">
        <v>1.0101240982680599E-2</v>
      </c>
      <c r="AI71">
        <v>0.167348917772768</v>
      </c>
      <c r="AJ71" t="s">
        <v>262</v>
      </c>
      <c r="AK71" t="s">
        <v>946</v>
      </c>
      <c r="AL71">
        <v>2.2722372562693501E-2</v>
      </c>
      <c r="AM71">
        <v>0.315272919307372</v>
      </c>
      <c r="AN71" t="s">
        <v>778</v>
      </c>
    </row>
    <row r="72" spans="1:40" x14ac:dyDescent="0.2">
      <c r="A72" t="s">
        <v>488</v>
      </c>
      <c r="B72">
        <v>2.3286913539625001E-4</v>
      </c>
      <c r="C72">
        <v>5.7522152101611001E-3</v>
      </c>
      <c r="D72" t="s">
        <v>262</v>
      </c>
      <c r="E72" t="s">
        <v>479</v>
      </c>
      <c r="F72">
        <v>2.1654046941071898E-3</v>
      </c>
      <c r="G72">
        <v>5.1196353839248601E-2</v>
      </c>
      <c r="H72" t="s">
        <v>778</v>
      </c>
      <c r="Q72" t="s">
        <v>2015</v>
      </c>
      <c r="R72">
        <v>4.8010935504643797E-2</v>
      </c>
      <c r="S72">
        <v>1</v>
      </c>
      <c r="T72" t="s">
        <v>262</v>
      </c>
      <c r="AG72" t="s">
        <v>1876</v>
      </c>
      <c r="AH72">
        <v>1.0101240982680599E-2</v>
      </c>
      <c r="AI72">
        <v>0.167348917772768</v>
      </c>
      <c r="AJ72" t="s">
        <v>262</v>
      </c>
      <c r="AK72" t="s">
        <v>757</v>
      </c>
      <c r="AL72">
        <v>2.2722372562693501E-2</v>
      </c>
      <c r="AM72">
        <v>0.315272919307372</v>
      </c>
      <c r="AN72" t="s">
        <v>778</v>
      </c>
    </row>
    <row r="73" spans="1:40" x14ac:dyDescent="0.2">
      <c r="A73" t="s">
        <v>567</v>
      </c>
      <c r="B73">
        <v>2.6226750708703399E-4</v>
      </c>
      <c r="C73">
        <v>6.3831282974858997E-3</v>
      </c>
      <c r="D73" t="s">
        <v>262</v>
      </c>
      <c r="E73" t="s">
        <v>1924</v>
      </c>
      <c r="F73">
        <v>2.1654046941071898E-3</v>
      </c>
      <c r="G73">
        <v>5.1196353839248601E-2</v>
      </c>
      <c r="H73" t="s">
        <v>778</v>
      </c>
      <c r="Q73" t="s">
        <v>398</v>
      </c>
      <c r="R73">
        <v>4.8010935504643797E-2</v>
      </c>
      <c r="S73">
        <v>1</v>
      </c>
      <c r="T73" t="s">
        <v>262</v>
      </c>
      <c r="AG73" t="s">
        <v>440</v>
      </c>
      <c r="AH73">
        <v>1.1952358443208E-2</v>
      </c>
      <c r="AI73">
        <v>0.17230023210338799</v>
      </c>
      <c r="AJ73" t="s">
        <v>262</v>
      </c>
      <c r="AK73" t="s">
        <v>722</v>
      </c>
      <c r="AL73">
        <v>2.2722372562693501E-2</v>
      </c>
      <c r="AM73">
        <v>0.315272919307372</v>
      </c>
      <c r="AN73" t="s">
        <v>778</v>
      </c>
    </row>
    <row r="74" spans="1:40" x14ac:dyDescent="0.2">
      <c r="A74" t="s">
        <v>444</v>
      </c>
      <c r="B74">
        <v>3.1876686579920702E-4</v>
      </c>
      <c r="C74">
        <v>7.6457849695317102E-3</v>
      </c>
      <c r="D74" t="s">
        <v>262</v>
      </c>
      <c r="E74" t="s">
        <v>1925</v>
      </c>
      <c r="F74">
        <v>2.1654046941071898E-3</v>
      </c>
      <c r="G74">
        <v>5.1196353839248601E-2</v>
      </c>
      <c r="H74" t="s">
        <v>778</v>
      </c>
      <c r="Q74" t="s">
        <v>421</v>
      </c>
      <c r="R74">
        <v>4.8010935504643797E-2</v>
      </c>
      <c r="S74">
        <v>1</v>
      </c>
      <c r="T74" t="s">
        <v>262</v>
      </c>
      <c r="AG74" t="s">
        <v>513</v>
      </c>
      <c r="AH74">
        <v>1.1952358443208E-2</v>
      </c>
      <c r="AI74">
        <v>0.17230023210338799</v>
      </c>
      <c r="AJ74" t="s">
        <v>262</v>
      </c>
      <c r="AK74" t="s">
        <v>721</v>
      </c>
      <c r="AL74">
        <v>2.2722372562693501E-2</v>
      </c>
      <c r="AM74">
        <v>0.315272919307372</v>
      </c>
      <c r="AN74" t="s">
        <v>778</v>
      </c>
    </row>
    <row r="75" spans="1:40" x14ac:dyDescent="0.2">
      <c r="A75" t="s">
        <v>306</v>
      </c>
      <c r="B75">
        <v>3.6529315767105301E-4</v>
      </c>
      <c r="C75">
        <v>8.5887266927728908E-3</v>
      </c>
      <c r="D75" t="s">
        <v>262</v>
      </c>
      <c r="E75" t="s">
        <v>546</v>
      </c>
      <c r="F75">
        <v>2.1654046941071898E-3</v>
      </c>
      <c r="G75">
        <v>5.1196353839248601E-2</v>
      </c>
      <c r="H75" t="s">
        <v>778</v>
      </c>
      <c r="Q75" t="s">
        <v>330</v>
      </c>
      <c r="R75">
        <v>4.8010935504643797E-2</v>
      </c>
      <c r="S75">
        <v>1</v>
      </c>
      <c r="T75" t="s">
        <v>262</v>
      </c>
      <c r="AG75" t="s">
        <v>390</v>
      </c>
      <c r="AH75">
        <v>1.1952358443208E-2</v>
      </c>
      <c r="AI75">
        <v>0.17230023210338799</v>
      </c>
      <c r="AJ75" t="s">
        <v>262</v>
      </c>
      <c r="AK75" t="s">
        <v>989</v>
      </c>
      <c r="AL75">
        <v>2.2722372562693501E-2</v>
      </c>
      <c r="AM75">
        <v>0.315272919307372</v>
      </c>
      <c r="AN75" t="s">
        <v>778</v>
      </c>
    </row>
    <row r="76" spans="1:40" x14ac:dyDescent="0.2">
      <c r="A76" t="s">
        <v>345</v>
      </c>
      <c r="B76">
        <v>3.6845896990143499E-4</v>
      </c>
      <c r="C76">
        <v>8.5887266927728908E-3</v>
      </c>
      <c r="D76" t="s">
        <v>262</v>
      </c>
      <c r="E76" t="s">
        <v>415</v>
      </c>
      <c r="F76">
        <v>2.1969448621696501E-3</v>
      </c>
      <c r="G76">
        <v>5.1210475308320701E-2</v>
      </c>
      <c r="H76" t="s">
        <v>778</v>
      </c>
      <c r="AG76" t="s">
        <v>573</v>
      </c>
      <c r="AH76">
        <v>1.1952358443208E-2</v>
      </c>
      <c r="AI76">
        <v>0.17230023210338799</v>
      </c>
      <c r="AJ76" t="s">
        <v>262</v>
      </c>
      <c r="AK76" t="s">
        <v>2026</v>
      </c>
      <c r="AL76">
        <v>2.2722372562693501E-2</v>
      </c>
      <c r="AM76">
        <v>0.315272919307372</v>
      </c>
      <c r="AN76" t="s">
        <v>778</v>
      </c>
    </row>
    <row r="77" spans="1:40" x14ac:dyDescent="0.2">
      <c r="A77" t="s">
        <v>361</v>
      </c>
      <c r="B77">
        <v>5.38518461236309E-4</v>
      </c>
      <c r="C77">
        <v>1.2378445185362401E-2</v>
      </c>
      <c r="D77" t="s">
        <v>262</v>
      </c>
      <c r="E77" t="s">
        <v>1926</v>
      </c>
      <c r="F77">
        <v>2.3441536391131902E-3</v>
      </c>
      <c r="G77">
        <v>5.3882976010171203E-2</v>
      </c>
      <c r="H77" t="s">
        <v>778</v>
      </c>
      <c r="AG77" t="s">
        <v>359</v>
      </c>
      <c r="AH77">
        <v>1.1952358443208E-2</v>
      </c>
      <c r="AI77">
        <v>0.17230023210338799</v>
      </c>
      <c r="AJ77" t="s">
        <v>262</v>
      </c>
      <c r="AK77" t="s">
        <v>2027</v>
      </c>
      <c r="AL77">
        <v>2.2722372562693501E-2</v>
      </c>
      <c r="AM77">
        <v>0.315272919307372</v>
      </c>
      <c r="AN77" t="s">
        <v>778</v>
      </c>
    </row>
    <row r="78" spans="1:40" x14ac:dyDescent="0.2">
      <c r="A78" t="s">
        <v>1870</v>
      </c>
      <c r="B78">
        <v>6.0859045440508799E-4</v>
      </c>
      <c r="C78">
        <v>1.37974959183619E-2</v>
      </c>
      <c r="D78" t="s">
        <v>262</v>
      </c>
      <c r="E78" t="s">
        <v>333</v>
      </c>
      <c r="F78">
        <v>2.3895436760291598E-3</v>
      </c>
      <c r="G78">
        <v>5.4173901148332301E-2</v>
      </c>
      <c r="H78" t="s">
        <v>778</v>
      </c>
      <c r="AG78" t="s">
        <v>2016</v>
      </c>
      <c r="AH78">
        <v>1.1952358443208E-2</v>
      </c>
      <c r="AI78">
        <v>0.17230023210338799</v>
      </c>
      <c r="AJ78" t="s">
        <v>262</v>
      </c>
      <c r="AK78" t="s">
        <v>2028</v>
      </c>
      <c r="AL78">
        <v>2.2722372562693501E-2</v>
      </c>
      <c r="AM78">
        <v>0.315272919307372</v>
      </c>
      <c r="AN78" t="s">
        <v>778</v>
      </c>
    </row>
    <row r="79" spans="1:40" x14ac:dyDescent="0.2">
      <c r="A79" t="s">
        <v>355</v>
      </c>
      <c r="B79">
        <v>6.4909288274625195E-4</v>
      </c>
      <c r="C79">
        <v>1.39155919776233E-2</v>
      </c>
      <c r="D79" t="s">
        <v>262</v>
      </c>
      <c r="E79" t="s">
        <v>580</v>
      </c>
      <c r="F79">
        <v>2.64064794438782E-3</v>
      </c>
      <c r="G79">
        <v>5.9057734431916802E-2</v>
      </c>
      <c r="H79" t="s">
        <v>778</v>
      </c>
      <c r="AG79" t="s">
        <v>409</v>
      </c>
      <c r="AH79">
        <v>1.1952358443208E-2</v>
      </c>
      <c r="AI79">
        <v>0.17230023210338799</v>
      </c>
      <c r="AJ79" t="s">
        <v>262</v>
      </c>
      <c r="AK79" t="s">
        <v>2029</v>
      </c>
      <c r="AL79">
        <v>2.2722372562693501E-2</v>
      </c>
      <c r="AM79">
        <v>0.315272919307372</v>
      </c>
      <c r="AN79" t="s">
        <v>778</v>
      </c>
    </row>
    <row r="80" spans="1:40" x14ac:dyDescent="0.2">
      <c r="A80" t="s">
        <v>747</v>
      </c>
      <c r="B80">
        <v>6.5584058867348602E-4</v>
      </c>
      <c r="C80">
        <v>1.39155919776233E-2</v>
      </c>
      <c r="D80" t="s">
        <v>262</v>
      </c>
      <c r="E80" t="s">
        <v>1927</v>
      </c>
      <c r="F80">
        <v>2.7799376963811898E-3</v>
      </c>
      <c r="G80">
        <v>6.1343958500144902E-2</v>
      </c>
      <c r="H80" t="s">
        <v>778</v>
      </c>
      <c r="AG80" t="s">
        <v>1871</v>
      </c>
      <c r="AH80">
        <v>1.1952358443208E-2</v>
      </c>
      <c r="AI80">
        <v>0.17230023210338799</v>
      </c>
      <c r="AJ80" t="s">
        <v>262</v>
      </c>
      <c r="AK80" t="s">
        <v>674</v>
      </c>
      <c r="AL80">
        <v>2.2722372562693501E-2</v>
      </c>
      <c r="AM80">
        <v>0.315272919307372</v>
      </c>
      <c r="AN80" t="s">
        <v>778</v>
      </c>
    </row>
    <row r="81" spans="1:40" x14ac:dyDescent="0.2">
      <c r="A81" t="s">
        <v>375</v>
      </c>
      <c r="B81">
        <v>6.5584058867348602E-4</v>
      </c>
      <c r="C81">
        <v>1.39155919776233E-2</v>
      </c>
      <c r="D81" t="s">
        <v>262</v>
      </c>
      <c r="E81" t="s">
        <v>819</v>
      </c>
      <c r="F81">
        <v>3.27046216217911E-3</v>
      </c>
      <c r="G81">
        <v>6.86973156742932E-2</v>
      </c>
      <c r="H81" t="s">
        <v>778</v>
      </c>
      <c r="AG81" t="s">
        <v>1877</v>
      </c>
      <c r="AH81">
        <v>1.1952358443208E-2</v>
      </c>
      <c r="AI81">
        <v>0.17230023210338799</v>
      </c>
      <c r="AJ81" t="s">
        <v>262</v>
      </c>
      <c r="AK81" t="s">
        <v>1922</v>
      </c>
      <c r="AL81">
        <v>2.2722372562693501E-2</v>
      </c>
      <c r="AM81">
        <v>0.315272919307372</v>
      </c>
      <c r="AN81" t="s">
        <v>778</v>
      </c>
    </row>
    <row r="82" spans="1:40" x14ac:dyDescent="0.2">
      <c r="A82" t="s">
        <v>1871</v>
      </c>
      <c r="B82">
        <v>6.5584058867348602E-4</v>
      </c>
      <c r="C82">
        <v>1.39155919776233E-2</v>
      </c>
      <c r="D82" t="s">
        <v>262</v>
      </c>
      <c r="E82" t="s">
        <v>1928</v>
      </c>
      <c r="F82">
        <v>3.27046216217911E-3</v>
      </c>
      <c r="G82">
        <v>6.86973156742932E-2</v>
      </c>
      <c r="H82" t="s">
        <v>778</v>
      </c>
      <c r="AG82" t="s">
        <v>2017</v>
      </c>
      <c r="AH82">
        <v>1.1952358443208E-2</v>
      </c>
      <c r="AI82">
        <v>0.17230023210338799</v>
      </c>
      <c r="AJ82" t="s">
        <v>262</v>
      </c>
      <c r="AK82" t="s">
        <v>644</v>
      </c>
      <c r="AL82">
        <v>2.2722372562693501E-2</v>
      </c>
      <c r="AM82">
        <v>0.315272919307372</v>
      </c>
      <c r="AN82" t="s">
        <v>778</v>
      </c>
    </row>
    <row r="83" spans="1:40" x14ac:dyDescent="0.2">
      <c r="A83" t="s">
        <v>462</v>
      </c>
      <c r="B83">
        <v>6.5584058867348602E-4</v>
      </c>
      <c r="C83">
        <v>1.39155919776233E-2</v>
      </c>
      <c r="D83" t="s">
        <v>262</v>
      </c>
      <c r="E83" t="s">
        <v>1929</v>
      </c>
      <c r="F83">
        <v>3.5843816720411001E-3</v>
      </c>
      <c r="G83">
        <v>6.86973156742932E-2</v>
      </c>
      <c r="H83" t="s">
        <v>778</v>
      </c>
      <c r="AG83" t="s">
        <v>273</v>
      </c>
      <c r="AH83">
        <v>1.3059606195691201E-2</v>
      </c>
      <c r="AI83">
        <v>0.18584824201560601</v>
      </c>
      <c r="AJ83" t="s">
        <v>262</v>
      </c>
      <c r="AK83" t="s">
        <v>1986</v>
      </c>
      <c r="AL83">
        <v>2.2722372562693501E-2</v>
      </c>
      <c r="AM83">
        <v>0.315272919307372</v>
      </c>
      <c r="AN83" t="s">
        <v>778</v>
      </c>
    </row>
    <row r="84" spans="1:40" x14ac:dyDescent="0.2">
      <c r="A84" t="s">
        <v>358</v>
      </c>
      <c r="B84">
        <v>7.3427475804943001E-4</v>
      </c>
      <c r="C84">
        <v>1.51903090571476E-2</v>
      </c>
      <c r="D84" t="s">
        <v>262</v>
      </c>
      <c r="E84" t="s">
        <v>1930</v>
      </c>
      <c r="F84">
        <v>3.5843816720411001E-3</v>
      </c>
      <c r="G84">
        <v>6.86973156742932E-2</v>
      </c>
      <c r="H84" t="s">
        <v>778</v>
      </c>
      <c r="AG84" t="s">
        <v>618</v>
      </c>
      <c r="AH84">
        <v>1.51144010795941E-2</v>
      </c>
      <c r="AI84">
        <v>0.211934673054441</v>
      </c>
      <c r="AJ84" t="s">
        <v>262</v>
      </c>
      <c r="AK84" t="s">
        <v>452</v>
      </c>
      <c r="AL84">
        <v>2.2722372562693501E-2</v>
      </c>
      <c r="AM84">
        <v>0.315272919307372</v>
      </c>
      <c r="AN84" t="s">
        <v>778</v>
      </c>
    </row>
    <row r="85" spans="1:40" x14ac:dyDescent="0.2">
      <c r="A85" t="s">
        <v>413</v>
      </c>
      <c r="B85">
        <v>7.3427475804943001E-4</v>
      </c>
      <c r="C85">
        <v>1.51903090571476E-2</v>
      </c>
      <c r="D85" t="s">
        <v>262</v>
      </c>
      <c r="E85" t="s">
        <v>1931</v>
      </c>
      <c r="F85">
        <v>3.6112788300081602E-3</v>
      </c>
      <c r="G85">
        <v>6.86973156742932E-2</v>
      </c>
      <c r="H85" t="s">
        <v>778</v>
      </c>
      <c r="AG85" t="s">
        <v>298</v>
      </c>
      <c r="AH85">
        <v>1.54655031688376E-2</v>
      </c>
      <c r="AI85">
        <v>0.211934673054441</v>
      </c>
      <c r="AJ85" t="s">
        <v>262</v>
      </c>
      <c r="AK85" t="s">
        <v>1948</v>
      </c>
      <c r="AL85">
        <v>2.2722372562693501E-2</v>
      </c>
      <c r="AM85">
        <v>0.315272919307372</v>
      </c>
      <c r="AN85" t="s">
        <v>778</v>
      </c>
    </row>
    <row r="86" spans="1:40" x14ac:dyDescent="0.2">
      <c r="A86" t="s">
        <v>618</v>
      </c>
      <c r="B86">
        <v>9.4473837920947901E-4</v>
      </c>
      <c r="C86">
        <v>1.9302987871502301E-2</v>
      </c>
      <c r="D86" t="s">
        <v>262</v>
      </c>
      <c r="E86" t="s">
        <v>1932</v>
      </c>
      <c r="F86">
        <v>3.6112788300081602E-3</v>
      </c>
      <c r="G86">
        <v>6.86973156742932E-2</v>
      </c>
      <c r="H86" t="s">
        <v>778</v>
      </c>
      <c r="AG86" t="s">
        <v>503</v>
      </c>
      <c r="AH86">
        <v>1.54655031688376E-2</v>
      </c>
      <c r="AI86">
        <v>0.211934673054441</v>
      </c>
      <c r="AJ86" t="s">
        <v>262</v>
      </c>
      <c r="AK86" t="s">
        <v>2030</v>
      </c>
      <c r="AL86">
        <v>2.7593096846201499E-2</v>
      </c>
      <c r="AM86">
        <v>0.37812762344794598</v>
      </c>
      <c r="AN86" t="s">
        <v>778</v>
      </c>
    </row>
    <row r="87" spans="1:40" x14ac:dyDescent="0.2">
      <c r="A87" t="s">
        <v>1872</v>
      </c>
      <c r="B87">
        <v>1.02367602961216E-3</v>
      </c>
      <c r="C87">
        <v>2.0660778402538101E-2</v>
      </c>
      <c r="D87" t="s">
        <v>262</v>
      </c>
      <c r="E87" t="s">
        <v>1933</v>
      </c>
      <c r="F87">
        <v>3.6112788300081602E-3</v>
      </c>
      <c r="G87">
        <v>6.86973156742932E-2</v>
      </c>
      <c r="H87" t="s">
        <v>778</v>
      </c>
      <c r="AG87" t="s">
        <v>377</v>
      </c>
      <c r="AH87">
        <v>1.72481232434194E-2</v>
      </c>
      <c r="AI87">
        <v>0.23336129800241701</v>
      </c>
      <c r="AJ87" t="s">
        <v>262</v>
      </c>
      <c r="AK87" t="s">
        <v>2031</v>
      </c>
      <c r="AL87">
        <v>3.5801197011013697E-2</v>
      </c>
      <c r="AM87">
        <v>0.46752151390853203</v>
      </c>
      <c r="AN87" t="s">
        <v>778</v>
      </c>
    </row>
    <row r="88" spans="1:40" x14ac:dyDescent="0.2">
      <c r="A88" t="s">
        <v>398</v>
      </c>
      <c r="B88">
        <v>1.3156722327723801E-3</v>
      </c>
      <c r="C88">
        <v>2.5616912296921E-2</v>
      </c>
      <c r="D88" t="s">
        <v>262</v>
      </c>
      <c r="E88" t="s">
        <v>551</v>
      </c>
      <c r="F88">
        <v>3.6112788300081602E-3</v>
      </c>
      <c r="G88">
        <v>6.86973156742932E-2</v>
      </c>
      <c r="H88" t="s">
        <v>778</v>
      </c>
      <c r="AG88" t="s">
        <v>1906</v>
      </c>
      <c r="AH88">
        <v>1.9551892535337598E-2</v>
      </c>
      <c r="AI88">
        <v>0.23336129800241701</v>
      </c>
      <c r="AJ88" t="s">
        <v>262</v>
      </c>
      <c r="AK88" t="s">
        <v>2032</v>
      </c>
      <c r="AL88">
        <v>3.5801197011013697E-2</v>
      </c>
      <c r="AM88">
        <v>0.46752151390853203</v>
      </c>
      <c r="AN88" t="s">
        <v>778</v>
      </c>
    </row>
    <row r="89" spans="1:40" x14ac:dyDescent="0.2">
      <c r="A89" t="s">
        <v>513</v>
      </c>
      <c r="B89">
        <v>1.3156722327723801E-3</v>
      </c>
      <c r="C89">
        <v>2.5616912296921E-2</v>
      </c>
      <c r="D89" t="s">
        <v>262</v>
      </c>
      <c r="E89" t="s">
        <v>1934</v>
      </c>
      <c r="F89">
        <v>3.6112788300081602E-3</v>
      </c>
      <c r="G89">
        <v>6.86973156742932E-2</v>
      </c>
      <c r="H89" t="s">
        <v>778</v>
      </c>
      <c r="AG89" t="s">
        <v>2018</v>
      </c>
      <c r="AH89">
        <v>1.9551892535337598E-2</v>
      </c>
      <c r="AI89">
        <v>0.23336129800241701</v>
      </c>
      <c r="AJ89" t="s">
        <v>262</v>
      </c>
      <c r="AK89" t="s">
        <v>1112</v>
      </c>
      <c r="AL89">
        <v>3.5801197011013697E-2</v>
      </c>
      <c r="AM89">
        <v>0.46752151390853203</v>
      </c>
      <c r="AN89" t="s">
        <v>778</v>
      </c>
    </row>
    <row r="90" spans="1:40" x14ac:dyDescent="0.2">
      <c r="A90" t="s">
        <v>574</v>
      </c>
      <c r="B90">
        <v>1.3156722327723801E-3</v>
      </c>
      <c r="C90">
        <v>2.5616912296921E-2</v>
      </c>
      <c r="D90" t="s">
        <v>262</v>
      </c>
      <c r="E90" t="s">
        <v>454</v>
      </c>
      <c r="F90">
        <v>3.6112788300081602E-3</v>
      </c>
      <c r="G90">
        <v>6.86973156742932E-2</v>
      </c>
      <c r="H90" t="s">
        <v>778</v>
      </c>
      <c r="AG90" t="s">
        <v>362</v>
      </c>
      <c r="AH90">
        <v>1.9551892535337598E-2</v>
      </c>
      <c r="AI90">
        <v>0.23336129800241701</v>
      </c>
      <c r="AJ90" t="s">
        <v>262</v>
      </c>
      <c r="AK90" t="s">
        <v>798</v>
      </c>
      <c r="AL90">
        <v>3.5801197011013697E-2</v>
      </c>
      <c r="AM90">
        <v>0.46752151390853203</v>
      </c>
      <c r="AN90" t="s">
        <v>778</v>
      </c>
    </row>
    <row r="91" spans="1:40" x14ac:dyDescent="0.2">
      <c r="A91" t="s">
        <v>512</v>
      </c>
      <c r="B91">
        <v>1.63990219774953E-3</v>
      </c>
      <c r="C91">
        <v>2.7885532317557801E-2</v>
      </c>
      <c r="D91" t="s">
        <v>262</v>
      </c>
      <c r="E91" t="s">
        <v>1935</v>
      </c>
      <c r="F91">
        <v>3.6112788300081602E-3</v>
      </c>
      <c r="G91">
        <v>6.86973156742932E-2</v>
      </c>
      <c r="H91" t="s">
        <v>778</v>
      </c>
      <c r="AG91" t="s">
        <v>358</v>
      </c>
      <c r="AH91">
        <v>1.9551892535337598E-2</v>
      </c>
      <c r="AI91">
        <v>0.23336129800241701</v>
      </c>
      <c r="AJ91" t="s">
        <v>262</v>
      </c>
      <c r="AK91" t="s">
        <v>1934</v>
      </c>
      <c r="AL91">
        <v>4.2901955468829703E-2</v>
      </c>
      <c r="AM91">
        <v>0.51983290668483095</v>
      </c>
      <c r="AN91" t="s">
        <v>778</v>
      </c>
    </row>
    <row r="92" spans="1:40" x14ac:dyDescent="0.2">
      <c r="A92" t="s">
        <v>761</v>
      </c>
      <c r="B92">
        <v>1.63990219774953E-3</v>
      </c>
      <c r="C92">
        <v>2.7885532317557801E-2</v>
      </c>
      <c r="D92" t="s">
        <v>262</v>
      </c>
      <c r="E92" t="s">
        <v>728</v>
      </c>
      <c r="F92">
        <v>3.6112788300081602E-3</v>
      </c>
      <c r="G92">
        <v>6.86973156742932E-2</v>
      </c>
      <c r="H92" t="s">
        <v>778</v>
      </c>
      <c r="AG92" t="s">
        <v>410</v>
      </c>
      <c r="AH92">
        <v>1.9551892535337598E-2</v>
      </c>
      <c r="AI92">
        <v>0.23336129800241701</v>
      </c>
      <c r="AJ92" t="s">
        <v>262</v>
      </c>
      <c r="AK92" t="s">
        <v>2033</v>
      </c>
      <c r="AL92">
        <v>4.2901955468829703E-2</v>
      </c>
      <c r="AM92">
        <v>0.51983290668483095</v>
      </c>
      <c r="AN92" t="s">
        <v>778</v>
      </c>
    </row>
    <row r="93" spans="1:40" x14ac:dyDescent="0.2">
      <c r="A93" t="s">
        <v>1873</v>
      </c>
      <c r="B93">
        <v>1.63990219774953E-3</v>
      </c>
      <c r="C93">
        <v>2.7885532317557801E-2</v>
      </c>
      <c r="D93" t="s">
        <v>262</v>
      </c>
      <c r="E93" t="s">
        <v>323</v>
      </c>
      <c r="F93">
        <v>4.5716363864171296E-3</v>
      </c>
      <c r="G93">
        <v>8.5977934312731194E-2</v>
      </c>
      <c r="H93" t="s">
        <v>778</v>
      </c>
      <c r="AG93" t="s">
        <v>336</v>
      </c>
      <c r="AH93">
        <v>1.9551892535337598E-2</v>
      </c>
      <c r="AI93">
        <v>0.23336129800241701</v>
      </c>
      <c r="AJ93" t="s">
        <v>262</v>
      </c>
      <c r="AK93" t="s">
        <v>1970</v>
      </c>
      <c r="AL93">
        <v>4.4937998275413303E-2</v>
      </c>
      <c r="AM93">
        <v>0.51983290668483095</v>
      </c>
      <c r="AN93" t="s">
        <v>778</v>
      </c>
    </row>
    <row r="94" spans="1:40" x14ac:dyDescent="0.2">
      <c r="A94" t="s">
        <v>397</v>
      </c>
      <c r="B94">
        <v>1.63990219774953E-3</v>
      </c>
      <c r="C94">
        <v>2.7885532317557801E-2</v>
      </c>
      <c r="D94" t="s">
        <v>262</v>
      </c>
      <c r="E94" t="s">
        <v>903</v>
      </c>
      <c r="F94">
        <v>4.7011117015424604E-3</v>
      </c>
      <c r="G94">
        <v>8.7419549056772697E-2</v>
      </c>
      <c r="H94" t="s">
        <v>778</v>
      </c>
      <c r="AG94" t="s">
        <v>759</v>
      </c>
      <c r="AH94">
        <v>1.9551892535337598E-2</v>
      </c>
      <c r="AI94">
        <v>0.23336129800241701</v>
      </c>
      <c r="AJ94" t="s">
        <v>262</v>
      </c>
      <c r="AK94" t="s">
        <v>306</v>
      </c>
      <c r="AL94">
        <v>4.5108146309940401E-2</v>
      </c>
      <c r="AM94">
        <v>0.51983290668483095</v>
      </c>
      <c r="AN94" t="s">
        <v>778</v>
      </c>
    </row>
    <row r="95" spans="1:40" x14ac:dyDescent="0.2">
      <c r="A95" t="s">
        <v>465</v>
      </c>
      <c r="B95">
        <v>1.63990219774953E-3</v>
      </c>
      <c r="C95">
        <v>2.7885532317557801E-2</v>
      </c>
      <c r="D95" t="s">
        <v>262</v>
      </c>
      <c r="E95" t="s">
        <v>451</v>
      </c>
      <c r="F95">
        <v>5.4269063679452702E-3</v>
      </c>
      <c r="G95">
        <v>9.7625326510319799E-2</v>
      </c>
      <c r="H95" t="s">
        <v>778</v>
      </c>
      <c r="AG95" t="s">
        <v>507</v>
      </c>
      <c r="AH95">
        <v>1.9551892535337598E-2</v>
      </c>
      <c r="AI95">
        <v>0.23336129800241701</v>
      </c>
      <c r="AJ95" t="s">
        <v>262</v>
      </c>
      <c r="AK95" t="s">
        <v>1917</v>
      </c>
      <c r="AL95">
        <v>4.80100581367549E-2</v>
      </c>
      <c r="AM95">
        <v>0.51983290668483095</v>
      </c>
      <c r="AN95" t="s">
        <v>778</v>
      </c>
    </row>
    <row r="96" spans="1:40" x14ac:dyDescent="0.2">
      <c r="A96" t="s">
        <v>371</v>
      </c>
      <c r="B96">
        <v>1.63990219774953E-3</v>
      </c>
      <c r="C96">
        <v>2.7885532317557801E-2</v>
      </c>
      <c r="D96" t="s">
        <v>262</v>
      </c>
      <c r="E96" t="s">
        <v>1936</v>
      </c>
      <c r="F96">
        <v>5.4269063679452702E-3</v>
      </c>
      <c r="G96">
        <v>9.7625326510319799E-2</v>
      </c>
      <c r="H96" t="s">
        <v>778</v>
      </c>
      <c r="AG96" t="s">
        <v>421</v>
      </c>
      <c r="AH96">
        <v>1.9551892535337598E-2</v>
      </c>
      <c r="AI96">
        <v>0.23336129800241701</v>
      </c>
      <c r="AJ96" t="s">
        <v>262</v>
      </c>
      <c r="AK96" t="s">
        <v>323</v>
      </c>
      <c r="AL96">
        <v>4.80100581367549E-2</v>
      </c>
      <c r="AM96">
        <v>0.51983290668483095</v>
      </c>
      <c r="AN96" t="s">
        <v>778</v>
      </c>
    </row>
    <row r="97" spans="1:40" x14ac:dyDescent="0.2">
      <c r="A97" t="s">
        <v>583</v>
      </c>
      <c r="B97">
        <v>1.63990219774953E-3</v>
      </c>
      <c r="C97">
        <v>2.7885532317557801E-2</v>
      </c>
      <c r="D97" t="s">
        <v>262</v>
      </c>
      <c r="E97" t="s">
        <v>502</v>
      </c>
      <c r="F97">
        <v>5.4269063679452702E-3</v>
      </c>
      <c r="G97">
        <v>9.7625326510319799E-2</v>
      </c>
      <c r="H97" t="s">
        <v>778</v>
      </c>
      <c r="AG97" t="s">
        <v>527</v>
      </c>
      <c r="AH97">
        <v>1.9551892535337598E-2</v>
      </c>
      <c r="AI97">
        <v>0.23336129800241701</v>
      </c>
      <c r="AJ97" t="s">
        <v>262</v>
      </c>
      <c r="AK97" t="s">
        <v>373</v>
      </c>
      <c r="AL97">
        <v>4.80100581367549E-2</v>
      </c>
      <c r="AM97">
        <v>0.51983290668483095</v>
      </c>
      <c r="AN97" t="s">
        <v>778</v>
      </c>
    </row>
    <row r="98" spans="1:40" x14ac:dyDescent="0.2">
      <c r="A98" t="s">
        <v>663</v>
      </c>
      <c r="B98">
        <v>1.63990219774953E-3</v>
      </c>
      <c r="C98">
        <v>2.7885532317557801E-2</v>
      </c>
      <c r="D98" t="s">
        <v>262</v>
      </c>
      <c r="E98" t="s">
        <v>1937</v>
      </c>
      <c r="F98">
        <v>6.0223747193083703E-3</v>
      </c>
      <c r="G98">
        <v>0.100677072327832</v>
      </c>
      <c r="H98" t="s">
        <v>778</v>
      </c>
      <c r="AG98" t="s">
        <v>616</v>
      </c>
      <c r="AH98">
        <v>1.9551892535337598E-2</v>
      </c>
      <c r="AI98">
        <v>0.23336129800241701</v>
      </c>
      <c r="AJ98" t="s">
        <v>262</v>
      </c>
      <c r="AK98" t="s">
        <v>558</v>
      </c>
      <c r="AL98">
        <v>4.8204609107834598E-2</v>
      </c>
      <c r="AM98">
        <v>0.51983290668483095</v>
      </c>
      <c r="AN98" t="s">
        <v>778</v>
      </c>
    </row>
    <row r="99" spans="1:40" x14ac:dyDescent="0.2">
      <c r="A99" t="s">
        <v>527</v>
      </c>
      <c r="B99">
        <v>1.63990219774953E-3</v>
      </c>
      <c r="C99">
        <v>2.7885532317557801E-2</v>
      </c>
      <c r="D99" t="s">
        <v>262</v>
      </c>
      <c r="E99" t="s">
        <v>612</v>
      </c>
      <c r="F99">
        <v>6.0223747193083703E-3</v>
      </c>
      <c r="G99">
        <v>0.100677072327832</v>
      </c>
      <c r="H99" t="s">
        <v>778</v>
      </c>
      <c r="AG99" t="s">
        <v>340</v>
      </c>
      <c r="AH99">
        <v>2.04188371935442E-2</v>
      </c>
      <c r="AI99">
        <v>0.24111605622163901</v>
      </c>
      <c r="AJ99" t="s">
        <v>262</v>
      </c>
    </row>
    <row r="100" spans="1:40" x14ac:dyDescent="0.2">
      <c r="A100" t="s">
        <v>1874</v>
      </c>
      <c r="B100">
        <v>1.63990219774953E-3</v>
      </c>
      <c r="C100">
        <v>2.7885532317557801E-2</v>
      </c>
      <c r="D100" t="s">
        <v>262</v>
      </c>
      <c r="E100" t="s">
        <v>467</v>
      </c>
      <c r="F100">
        <v>6.0223747193083703E-3</v>
      </c>
      <c r="G100">
        <v>0.100677072327832</v>
      </c>
      <c r="H100" t="s">
        <v>778</v>
      </c>
      <c r="AG100" t="s">
        <v>356</v>
      </c>
      <c r="AH100">
        <v>2.27583815290773E-2</v>
      </c>
      <c r="AI100">
        <v>0.265913721023956</v>
      </c>
      <c r="AJ100" t="s">
        <v>262</v>
      </c>
    </row>
    <row r="101" spans="1:40" x14ac:dyDescent="0.2">
      <c r="A101" t="s">
        <v>387</v>
      </c>
      <c r="B101">
        <v>1.6788336267689801E-3</v>
      </c>
      <c r="C101">
        <v>2.7885532317557801E-2</v>
      </c>
      <c r="D101" t="s">
        <v>262</v>
      </c>
      <c r="E101" t="s">
        <v>428</v>
      </c>
      <c r="F101">
        <v>6.0223747193083703E-3</v>
      </c>
      <c r="G101">
        <v>0.100677072327832</v>
      </c>
      <c r="H101" t="s">
        <v>778</v>
      </c>
      <c r="AG101" t="s">
        <v>531</v>
      </c>
      <c r="AH101">
        <v>3.1981162252461698E-2</v>
      </c>
      <c r="AI101">
        <v>0.334897076417288</v>
      </c>
      <c r="AJ101" t="s">
        <v>262</v>
      </c>
    </row>
    <row r="102" spans="1:40" x14ac:dyDescent="0.2">
      <c r="A102" t="s">
        <v>380</v>
      </c>
      <c r="B102">
        <v>1.6788336267689801E-3</v>
      </c>
      <c r="C102">
        <v>2.7885532317557801E-2</v>
      </c>
      <c r="D102" t="s">
        <v>262</v>
      </c>
      <c r="E102" t="s">
        <v>678</v>
      </c>
      <c r="F102">
        <v>6.0223747193083703E-3</v>
      </c>
      <c r="G102">
        <v>0.100677072327832</v>
      </c>
      <c r="H102" t="s">
        <v>778</v>
      </c>
      <c r="AG102" t="s">
        <v>576</v>
      </c>
      <c r="AH102">
        <v>3.1981162252461698E-2</v>
      </c>
      <c r="AI102">
        <v>0.334897076417288</v>
      </c>
      <c r="AJ102" t="s">
        <v>262</v>
      </c>
    </row>
    <row r="103" spans="1:40" x14ac:dyDescent="0.2">
      <c r="A103" t="s">
        <v>392</v>
      </c>
      <c r="B103">
        <v>1.6788336267689801E-3</v>
      </c>
      <c r="C103">
        <v>2.7885532317557801E-2</v>
      </c>
      <c r="D103" t="s">
        <v>262</v>
      </c>
      <c r="E103" t="s">
        <v>559</v>
      </c>
      <c r="F103">
        <v>6.0223747193083703E-3</v>
      </c>
      <c r="G103">
        <v>0.100677072327832</v>
      </c>
      <c r="H103" t="s">
        <v>778</v>
      </c>
      <c r="AG103" t="s">
        <v>436</v>
      </c>
      <c r="AH103">
        <v>3.1981162252461698E-2</v>
      </c>
      <c r="AI103">
        <v>0.334897076417288</v>
      </c>
      <c r="AJ103" t="s">
        <v>262</v>
      </c>
    </row>
    <row r="104" spans="1:40" x14ac:dyDescent="0.2">
      <c r="A104" t="s">
        <v>427</v>
      </c>
      <c r="B104">
        <v>1.6788336267689801E-3</v>
      </c>
      <c r="C104">
        <v>2.7885532317557801E-2</v>
      </c>
      <c r="D104" t="s">
        <v>262</v>
      </c>
      <c r="E104" t="s">
        <v>919</v>
      </c>
      <c r="F104">
        <v>6.0223747193083703E-3</v>
      </c>
      <c r="G104">
        <v>0.100677072327832</v>
      </c>
      <c r="H104" t="s">
        <v>778</v>
      </c>
      <c r="AG104" t="s">
        <v>515</v>
      </c>
      <c r="AH104">
        <v>3.1981162252461698E-2</v>
      </c>
      <c r="AI104">
        <v>0.334897076417288</v>
      </c>
      <c r="AJ104" t="s">
        <v>262</v>
      </c>
    </row>
    <row r="105" spans="1:40" x14ac:dyDescent="0.2">
      <c r="A105" t="s">
        <v>301</v>
      </c>
      <c r="B105">
        <v>1.6849264240216199E-3</v>
      </c>
      <c r="C105">
        <v>2.7885532317557801E-2</v>
      </c>
      <c r="D105" t="s">
        <v>262</v>
      </c>
      <c r="E105" t="s">
        <v>575</v>
      </c>
      <c r="F105">
        <v>7.50872749700287E-3</v>
      </c>
      <c r="G105">
        <v>0.123039049579601</v>
      </c>
      <c r="H105" t="s">
        <v>778</v>
      </c>
      <c r="AG105" t="s">
        <v>736</v>
      </c>
      <c r="AH105">
        <v>3.1981162252461698E-2</v>
      </c>
      <c r="AI105">
        <v>0.334897076417288</v>
      </c>
      <c r="AJ105" t="s">
        <v>262</v>
      </c>
    </row>
    <row r="106" spans="1:40" x14ac:dyDescent="0.2">
      <c r="A106" t="s">
        <v>1875</v>
      </c>
      <c r="B106">
        <v>1.92063319058988E-3</v>
      </c>
      <c r="C106">
        <v>3.0681579856356299E-2</v>
      </c>
      <c r="D106" t="s">
        <v>262</v>
      </c>
      <c r="E106" t="s">
        <v>458</v>
      </c>
      <c r="F106">
        <v>7.50872749700287E-3</v>
      </c>
      <c r="G106">
        <v>0.123039049579601</v>
      </c>
      <c r="H106" t="s">
        <v>778</v>
      </c>
      <c r="AG106" t="s">
        <v>468</v>
      </c>
      <c r="AH106">
        <v>3.1981162252461698E-2</v>
      </c>
      <c r="AI106">
        <v>0.334897076417288</v>
      </c>
      <c r="AJ106" t="s">
        <v>262</v>
      </c>
    </row>
    <row r="107" spans="1:40" x14ac:dyDescent="0.2">
      <c r="A107" t="s">
        <v>305</v>
      </c>
      <c r="B107">
        <v>1.92802677042964E-3</v>
      </c>
      <c r="C107">
        <v>3.0681579856356299E-2</v>
      </c>
      <c r="D107" t="s">
        <v>262</v>
      </c>
      <c r="E107" t="s">
        <v>1938</v>
      </c>
      <c r="F107">
        <v>8.0570351807734905E-3</v>
      </c>
      <c r="G107">
        <v>0.13011337386893401</v>
      </c>
      <c r="H107" t="s">
        <v>778</v>
      </c>
      <c r="AG107" t="s">
        <v>1869</v>
      </c>
      <c r="AH107">
        <v>3.1981162252461698E-2</v>
      </c>
      <c r="AI107">
        <v>0.334897076417288</v>
      </c>
      <c r="AJ107" t="s">
        <v>262</v>
      </c>
    </row>
    <row r="108" spans="1:40" x14ac:dyDescent="0.2">
      <c r="A108" t="s">
        <v>332</v>
      </c>
      <c r="B108">
        <v>1.92802677042964E-3</v>
      </c>
      <c r="C108">
        <v>3.0681579856356299E-2</v>
      </c>
      <c r="D108" t="s">
        <v>262</v>
      </c>
      <c r="E108" t="s">
        <v>354</v>
      </c>
      <c r="F108">
        <v>8.1763086902532697E-3</v>
      </c>
      <c r="G108">
        <v>0.13011337386893401</v>
      </c>
      <c r="H108" t="s">
        <v>778</v>
      </c>
      <c r="AG108" t="s">
        <v>474</v>
      </c>
      <c r="AH108">
        <v>3.1981162252461698E-2</v>
      </c>
      <c r="AI108">
        <v>0.334897076417288</v>
      </c>
      <c r="AJ108" t="s">
        <v>262</v>
      </c>
    </row>
    <row r="109" spans="1:40" x14ac:dyDescent="0.2">
      <c r="A109" t="s">
        <v>1876</v>
      </c>
      <c r="B109">
        <v>1.92802677042964E-3</v>
      </c>
      <c r="C109">
        <v>3.0681579856356299E-2</v>
      </c>
      <c r="D109" t="s">
        <v>262</v>
      </c>
      <c r="E109" t="s">
        <v>1939</v>
      </c>
      <c r="F109">
        <v>8.1763086902532697E-3</v>
      </c>
      <c r="G109">
        <v>0.13011337386893401</v>
      </c>
      <c r="H109" t="s">
        <v>778</v>
      </c>
      <c r="AG109" t="s">
        <v>663</v>
      </c>
      <c r="AH109">
        <v>3.1981162252461698E-2</v>
      </c>
      <c r="AI109">
        <v>0.334897076417288</v>
      </c>
      <c r="AJ109" t="s">
        <v>262</v>
      </c>
    </row>
    <row r="110" spans="1:40" x14ac:dyDescent="0.2">
      <c r="A110" t="s">
        <v>424</v>
      </c>
      <c r="B110">
        <v>2.5213579591966098E-3</v>
      </c>
      <c r="C110">
        <v>3.97414040235275E-2</v>
      </c>
      <c r="D110" t="s">
        <v>262</v>
      </c>
      <c r="E110" t="s">
        <v>558</v>
      </c>
      <c r="F110">
        <v>9.3980959812558895E-3</v>
      </c>
      <c r="G110">
        <v>0.14673442310357099</v>
      </c>
      <c r="H110" t="s">
        <v>778</v>
      </c>
      <c r="AG110" t="s">
        <v>1879</v>
      </c>
      <c r="AH110">
        <v>3.1981162252461698E-2</v>
      </c>
      <c r="AI110">
        <v>0.334897076417288</v>
      </c>
      <c r="AJ110" t="s">
        <v>262</v>
      </c>
    </row>
    <row r="111" spans="1:40" x14ac:dyDescent="0.2">
      <c r="A111" t="s">
        <v>457</v>
      </c>
      <c r="B111">
        <v>2.8118142193005501E-3</v>
      </c>
      <c r="C111">
        <v>4.3088449379096401E-2</v>
      </c>
      <c r="D111" t="s">
        <v>262</v>
      </c>
      <c r="E111" t="s">
        <v>1940</v>
      </c>
      <c r="F111">
        <v>9.3980959812558895E-3</v>
      </c>
      <c r="G111">
        <v>0.14673442310357099</v>
      </c>
      <c r="H111" t="s">
        <v>778</v>
      </c>
      <c r="AG111" t="s">
        <v>2019</v>
      </c>
      <c r="AH111">
        <v>3.1981162252461698E-2</v>
      </c>
      <c r="AI111">
        <v>0.334897076417288</v>
      </c>
      <c r="AJ111" t="s">
        <v>262</v>
      </c>
    </row>
    <row r="112" spans="1:40" x14ac:dyDescent="0.2">
      <c r="A112" t="s">
        <v>446</v>
      </c>
      <c r="B112">
        <v>2.8118142193005501E-3</v>
      </c>
      <c r="C112">
        <v>4.3088449379096401E-2</v>
      </c>
      <c r="D112" t="s">
        <v>262</v>
      </c>
      <c r="E112" t="s">
        <v>1941</v>
      </c>
      <c r="F112">
        <v>1.0042904503956699E-2</v>
      </c>
      <c r="G112">
        <v>0.149738801387823</v>
      </c>
      <c r="H112" t="s">
        <v>778</v>
      </c>
      <c r="AG112" t="s">
        <v>475</v>
      </c>
      <c r="AH112">
        <v>3.3054660902161602E-2</v>
      </c>
      <c r="AI112">
        <v>0.33972845927221701</v>
      </c>
      <c r="AJ112" t="s">
        <v>262</v>
      </c>
    </row>
    <row r="113" spans="1:36" x14ac:dyDescent="0.2">
      <c r="A113" t="s">
        <v>400</v>
      </c>
      <c r="B113">
        <v>2.8118142193005501E-3</v>
      </c>
      <c r="C113">
        <v>4.3088449379096401E-2</v>
      </c>
      <c r="D113" t="s">
        <v>262</v>
      </c>
      <c r="E113" t="s">
        <v>1942</v>
      </c>
      <c r="F113">
        <v>1.0042904503956699E-2</v>
      </c>
      <c r="G113">
        <v>0.149738801387823</v>
      </c>
      <c r="H113" t="s">
        <v>778</v>
      </c>
      <c r="AG113" t="s">
        <v>365</v>
      </c>
      <c r="AH113">
        <v>3.3054660902161602E-2</v>
      </c>
      <c r="AI113">
        <v>0.33972845927221701</v>
      </c>
      <c r="AJ113" t="s">
        <v>262</v>
      </c>
    </row>
    <row r="114" spans="1:36" x14ac:dyDescent="0.2">
      <c r="A114" t="s">
        <v>739</v>
      </c>
      <c r="B114">
        <v>3.0673809979419502E-3</v>
      </c>
      <c r="C114">
        <v>4.6573537170586501E-2</v>
      </c>
      <c r="D114" t="s">
        <v>262</v>
      </c>
      <c r="E114" t="s">
        <v>599</v>
      </c>
      <c r="F114">
        <v>1.0042904503956699E-2</v>
      </c>
      <c r="G114">
        <v>0.149738801387823</v>
      </c>
      <c r="H114" t="s">
        <v>778</v>
      </c>
      <c r="AG114" t="s">
        <v>374</v>
      </c>
      <c r="AH114">
        <v>3.57102118054669E-2</v>
      </c>
      <c r="AI114">
        <v>0.36034850094607501</v>
      </c>
      <c r="AJ114" t="s">
        <v>262</v>
      </c>
    </row>
    <row r="115" spans="1:36" x14ac:dyDescent="0.2">
      <c r="A115" t="s">
        <v>759</v>
      </c>
      <c r="B115">
        <v>3.8044252413650999E-3</v>
      </c>
      <c r="C115">
        <v>5.4286451062276003E-2</v>
      </c>
      <c r="D115" t="s">
        <v>262</v>
      </c>
      <c r="E115" t="s">
        <v>1943</v>
      </c>
      <c r="F115">
        <v>1.0042904503956699E-2</v>
      </c>
      <c r="G115">
        <v>0.149738801387823</v>
      </c>
      <c r="H115" t="s">
        <v>778</v>
      </c>
      <c r="AG115" t="s">
        <v>424</v>
      </c>
      <c r="AH115">
        <v>3.57102118054669E-2</v>
      </c>
      <c r="AI115">
        <v>0.36034850094607501</v>
      </c>
      <c r="AJ115" t="s">
        <v>262</v>
      </c>
    </row>
    <row r="116" spans="1:36" x14ac:dyDescent="0.2">
      <c r="A116" t="s">
        <v>528</v>
      </c>
      <c r="B116">
        <v>3.8044252413650999E-3</v>
      </c>
      <c r="C116">
        <v>5.4286451062276003E-2</v>
      </c>
      <c r="D116" t="s">
        <v>262</v>
      </c>
      <c r="E116" t="s">
        <v>1944</v>
      </c>
      <c r="F116">
        <v>1.0042904503956699E-2</v>
      </c>
      <c r="G116">
        <v>0.149738801387823</v>
      </c>
      <c r="H116" t="s">
        <v>778</v>
      </c>
      <c r="AG116" t="s">
        <v>1875</v>
      </c>
      <c r="AH116">
        <v>3.7807575403699598E-2</v>
      </c>
      <c r="AI116">
        <v>0.37562636285983703</v>
      </c>
      <c r="AJ116" t="s">
        <v>262</v>
      </c>
    </row>
    <row r="117" spans="1:36" x14ac:dyDescent="0.2">
      <c r="A117" t="s">
        <v>436</v>
      </c>
      <c r="B117">
        <v>3.8044252413650999E-3</v>
      </c>
      <c r="C117">
        <v>5.4286451062276003E-2</v>
      </c>
      <c r="D117" t="s">
        <v>262</v>
      </c>
      <c r="E117" t="s">
        <v>595</v>
      </c>
      <c r="F117">
        <v>1.25696970454382E-2</v>
      </c>
      <c r="G117">
        <v>0.185739719733931</v>
      </c>
      <c r="H117" t="s">
        <v>778</v>
      </c>
      <c r="AG117" t="s">
        <v>591</v>
      </c>
      <c r="AH117">
        <v>3.7901038414686297E-2</v>
      </c>
      <c r="AI117">
        <v>0.37562636285983703</v>
      </c>
      <c r="AJ117" t="s">
        <v>262</v>
      </c>
    </row>
    <row r="118" spans="1:36" x14ac:dyDescent="0.2">
      <c r="A118" t="s">
        <v>659</v>
      </c>
      <c r="B118">
        <v>3.8044252413650999E-3</v>
      </c>
      <c r="C118">
        <v>5.4286451062276003E-2</v>
      </c>
      <c r="D118" t="s">
        <v>262</v>
      </c>
      <c r="E118" t="s">
        <v>274</v>
      </c>
      <c r="F118">
        <v>1.60425488533067E-2</v>
      </c>
      <c r="G118">
        <v>0.23290925009858099</v>
      </c>
      <c r="H118" t="s">
        <v>778</v>
      </c>
      <c r="AG118" t="s">
        <v>299</v>
      </c>
      <c r="AH118">
        <v>3.8256072810066502E-2</v>
      </c>
      <c r="AI118">
        <v>0.37578974176259999</v>
      </c>
      <c r="AJ118" t="s">
        <v>262</v>
      </c>
    </row>
    <row r="119" spans="1:36" x14ac:dyDescent="0.2">
      <c r="A119" t="s">
        <v>1877</v>
      </c>
      <c r="B119">
        <v>3.8044252413650999E-3</v>
      </c>
      <c r="C119">
        <v>5.4286451062276003E-2</v>
      </c>
      <c r="D119" t="s">
        <v>262</v>
      </c>
      <c r="E119" t="s">
        <v>1945</v>
      </c>
      <c r="F119">
        <v>1.67469491007439E-2</v>
      </c>
      <c r="G119">
        <v>0.23290925009858099</v>
      </c>
      <c r="H119" t="s">
        <v>778</v>
      </c>
      <c r="AG119" t="s">
        <v>355</v>
      </c>
      <c r="AH119">
        <v>4.7651076285779199E-2</v>
      </c>
      <c r="AI119">
        <v>0.46397100594048202</v>
      </c>
      <c r="AJ119" t="s">
        <v>262</v>
      </c>
    </row>
    <row r="120" spans="1:36" x14ac:dyDescent="0.2">
      <c r="A120" t="s">
        <v>445</v>
      </c>
      <c r="B120">
        <v>3.9083054201191399E-3</v>
      </c>
      <c r="C120">
        <v>5.4286451062276003E-2</v>
      </c>
      <c r="D120" t="s">
        <v>262</v>
      </c>
      <c r="E120" t="s">
        <v>1946</v>
      </c>
      <c r="F120">
        <v>1.67469491007439E-2</v>
      </c>
      <c r="G120">
        <v>0.23290925009858099</v>
      </c>
      <c r="H120" t="s">
        <v>778</v>
      </c>
    </row>
    <row r="121" spans="1:36" x14ac:dyDescent="0.2">
      <c r="A121" t="s">
        <v>718</v>
      </c>
      <c r="B121">
        <v>4.10018512554955E-3</v>
      </c>
      <c r="C121">
        <v>5.4286451062276003E-2</v>
      </c>
      <c r="D121" t="s">
        <v>262</v>
      </c>
      <c r="E121" t="s">
        <v>1947</v>
      </c>
      <c r="F121">
        <v>1.67469491007439E-2</v>
      </c>
      <c r="G121">
        <v>0.23290925009858099</v>
      </c>
      <c r="H121" t="s">
        <v>778</v>
      </c>
    </row>
    <row r="122" spans="1:36" x14ac:dyDescent="0.2">
      <c r="A122" t="s">
        <v>670</v>
      </c>
      <c r="B122">
        <v>4.10018512554955E-3</v>
      </c>
      <c r="C122">
        <v>5.4286451062276003E-2</v>
      </c>
      <c r="D122" t="s">
        <v>262</v>
      </c>
      <c r="E122" t="s">
        <v>1063</v>
      </c>
      <c r="F122">
        <v>1.67469491007439E-2</v>
      </c>
      <c r="G122">
        <v>0.23290925009858099</v>
      </c>
      <c r="H122" t="s">
        <v>778</v>
      </c>
    </row>
    <row r="123" spans="1:36" x14ac:dyDescent="0.2">
      <c r="A123" t="s">
        <v>417</v>
      </c>
      <c r="B123">
        <v>4.10018512554955E-3</v>
      </c>
      <c r="C123">
        <v>5.4286451062276003E-2</v>
      </c>
      <c r="D123" t="s">
        <v>262</v>
      </c>
      <c r="E123" t="s">
        <v>1948</v>
      </c>
      <c r="F123">
        <v>1.67469491007439E-2</v>
      </c>
      <c r="G123">
        <v>0.23290925009858099</v>
      </c>
      <c r="H123" t="s">
        <v>778</v>
      </c>
    </row>
    <row r="124" spans="1:36" x14ac:dyDescent="0.2">
      <c r="A124" t="s">
        <v>1878</v>
      </c>
      <c r="B124">
        <v>4.10018512554955E-3</v>
      </c>
      <c r="C124">
        <v>5.4286451062276003E-2</v>
      </c>
      <c r="D124" t="s">
        <v>262</v>
      </c>
      <c r="E124" t="s">
        <v>1028</v>
      </c>
      <c r="F124">
        <v>1.67469491007439E-2</v>
      </c>
      <c r="G124">
        <v>0.23290925009858099</v>
      </c>
      <c r="H124" t="s">
        <v>778</v>
      </c>
    </row>
    <row r="125" spans="1:36" x14ac:dyDescent="0.2">
      <c r="A125" t="s">
        <v>748</v>
      </c>
      <c r="B125">
        <v>4.10018512554955E-3</v>
      </c>
      <c r="C125">
        <v>5.4286451062276003E-2</v>
      </c>
      <c r="D125" t="s">
        <v>262</v>
      </c>
      <c r="E125" t="s">
        <v>1949</v>
      </c>
      <c r="F125">
        <v>1.95158943249189E-2</v>
      </c>
      <c r="G125">
        <v>0.26915670923117302</v>
      </c>
      <c r="H125" t="s">
        <v>778</v>
      </c>
    </row>
    <row r="126" spans="1:36" x14ac:dyDescent="0.2">
      <c r="A126" t="s">
        <v>1879</v>
      </c>
      <c r="B126">
        <v>4.10018512554955E-3</v>
      </c>
      <c r="C126">
        <v>5.4286451062276003E-2</v>
      </c>
      <c r="D126" t="s">
        <v>262</v>
      </c>
      <c r="E126" t="s">
        <v>1950</v>
      </c>
      <c r="F126">
        <v>2.0295854701227599E-2</v>
      </c>
      <c r="G126">
        <v>0.27760032669860901</v>
      </c>
      <c r="H126" t="s">
        <v>778</v>
      </c>
    </row>
    <row r="127" spans="1:36" x14ac:dyDescent="0.2">
      <c r="A127" t="s">
        <v>1880</v>
      </c>
      <c r="B127">
        <v>4.10018512554955E-3</v>
      </c>
      <c r="C127">
        <v>5.4286451062276003E-2</v>
      </c>
      <c r="D127" t="s">
        <v>262</v>
      </c>
      <c r="E127" t="s">
        <v>732</v>
      </c>
      <c r="F127">
        <v>2.6999618689102101E-2</v>
      </c>
      <c r="G127">
        <v>0.32319068788705702</v>
      </c>
      <c r="H127" t="s">
        <v>778</v>
      </c>
    </row>
    <row r="128" spans="1:36" x14ac:dyDescent="0.2">
      <c r="A128" t="s">
        <v>370</v>
      </c>
      <c r="B128">
        <v>4.10018512554955E-3</v>
      </c>
      <c r="C128">
        <v>5.4286451062276003E-2</v>
      </c>
      <c r="D128" t="s">
        <v>262</v>
      </c>
      <c r="E128" t="s">
        <v>1951</v>
      </c>
      <c r="F128">
        <v>2.6999618689102101E-2</v>
      </c>
      <c r="G128">
        <v>0.32319068788705702</v>
      </c>
      <c r="H128" t="s">
        <v>778</v>
      </c>
    </row>
    <row r="129" spans="1:8" x14ac:dyDescent="0.2">
      <c r="A129" t="s">
        <v>506</v>
      </c>
      <c r="B129">
        <v>4.10018512554955E-3</v>
      </c>
      <c r="C129">
        <v>5.4286451062276003E-2</v>
      </c>
      <c r="D129" t="s">
        <v>262</v>
      </c>
      <c r="E129" t="s">
        <v>364</v>
      </c>
      <c r="F129">
        <v>2.6999618689102101E-2</v>
      </c>
      <c r="G129">
        <v>0.32319068788705702</v>
      </c>
      <c r="H129" t="s">
        <v>778</v>
      </c>
    </row>
    <row r="130" spans="1:8" x14ac:dyDescent="0.2">
      <c r="A130" t="s">
        <v>669</v>
      </c>
      <c r="B130">
        <v>4.10018512554955E-3</v>
      </c>
      <c r="C130">
        <v>5.4286451062276003E-2</v>
      </c>
      <c r="D130" t="s">
        <v>262</v>
      </c>
      <c r="E130" t="s">
        <v>1952</v>
      </c>
      <c r="F130">
        <v>2.7925237684501E-2</v>
      </c>
      <c r="G130">
        <v>0.32319068788705702</v>
      </c>
      <c r="H130" t="s">
        <v>778</v>
      </c>
    </row>
    <row r="131" spans="1:8" x14ac:dyDescent="0.2">
      <c r="A131" t="s">
        <v>299</v>
      </c>
      <c r="B131">
        <v>4.3522591929930398E-3</v>
      </c>
      <c r="C131">
        <v>5.7166579082567302E-2</v>
      </c>
      <c r="D131" t="s">
        <v>262</v>
      </c>
      <c r="E131" t="s">
        <v>657</v>
      </c>
      <c r="F131">
        <v>2.7925237684501E-2</v>
      </c>
      <c r="G131">
        <v>0.32319068788705702</v>
      </c>
      <c r="H131" t="s">
        <v>778</v>
      </c>
    </row>
    <row r="132" spans="1:8" x14ac:dyDescent="0.2">
      <c r="A132" t="s">
        <v>1881</v>
      </c>
      <c r="B132">
        <v>5.0267561768684204E-3</v>
      </c>
      <c r="C132">
        <v>6.5506153328482197E-2</v>
      </c>
      <c r="D132" t="s">
        <v>262</v>
      </c>
      <c r="E132" t="s">
        <v>1953</v>
      </c>
      <c r="F132">
        <v>2.7925237684501E-2</v>
      </c>
      <c r="G132">
        <v>0.32319068788705702</v>
      </c>
      <c r="H132" t="s">
        <v>778</v>
      </c>
    </row>
    <row r="133" spans="1:8" x14ac:dyDescent="0.2">
      <c r="A133" t="s">
        <v>450</v>
      </c>
      <c r="B133">
        <v>5.70226538169194E-3</v>
      </c>
      <c r="C133">
        <v>7.3728509427345004E-2</v>
      </c>
      <c r="D133" t="s">
        <v>262</v>
      </c>
      <c r="E133" t="s">
        <v>1954</v>
      </c>
      <c r="F133">
        <v>2.7925237684501E-2</v>
      </c>
      <c r="G133">
        <v>0.32319068788705702</v>
      </c>
      <c r="H133" t="s">
        <v>778</v>
      </c>
    </row>
    <row r="134" spans="1:8" x14ac:dyDescent="0.2">
      <c r="A134" t="s">
        <v>405</v>
      </c>
      <c r="B134">
        <v>6.4667584454579097E-3</v>
      </c>
      <c r="C134">
        <v>8.2965001761494905E-2</v>
      </c>
      <c r="D134" t="s">
        <v>262</v>
      </c>
      <c r="E134" t="s">
        <v>1955</v>
      </c>
      <c r="F134">
        <v>2.7925237684501E-2</v>
      </c>
      <c r="G134">
        <v>0.32319068788705702</v>
      </c>
      <c r="H134" t="s">
        <v>778</v>
      </c>
    </row>
    <row r="135" spans="1:8" x14ac:dyDescent="0.2">
      <c r="A135" t="s">
        <v>736</v>
      </c>
      <c r="B135">
        <v>7.7989541743944098E-3</v>
      </c>
      <c r="C135">
        <v>9.9286685835559593E-2</v>
      </c>
      <c r="D135" t="s">
        <v>262</v>
      </c>
      <c r="E135" t="s">
        <v>1956</v>
      </c>
      <c r="F135">
        <v>2.7925237684501E-2</v>
      </c>
      <c r="G135">
        <v>0.32319068788705702</v>
      </c>
      <c r="H135" t="s">
        <v>778</v>
      </c>
    </row>
    <row r="136" spans="1:8" x14ac:dyDescent="0.2">
      <c r="A136" t="s">
        <v>1882</v>
      </c>
      <c r="B136">
        <v>8.5283334612818295E-3</v>
      </c>
      <c r="C136">
        <v>0.107743449453599</v>
      </c>
      <c r="D136" t="s">
        <v>262</v>
      </c>
      <c r="E136" t="s">
        <v>1957</v>
      </c>
      <c r="F136">
        <v>2.7925237684501E-2</v>
      </c>
      <c r="G136">
        <v>0.32319068788705702</v>
      </c>
      <c r="H136" t="s">
        <v>778</v>
      </c>
    </row>
    <row r="137" spans="1:8" x14ac:dyDescent="0.2">
      <c r="A137" t="s">
        <v>298</v>
      </c>
      <c r="B137">
        <v>9.3540717067652508E-3</v>
      </c>
      <c r="C137">
        <v>0.117280217232549</v>
      </c>
      <c r="D137" t="s">
        <v>262</v>
      </c>
      <c r="E137" t="s">
        <v>1958</v>
      </c>
      <c r="F137">
        <v>2.7925237684501E-2</v>
      </c>
      <c r="G137">
        <v>0.32319068788705702</v>
      </c>
      <c r="H137" t="s">
        <v>778</v>
      </c>
    </row>
    <row r="138" spans="1:8" x14ac:dyDescent="0.2">
      <c r="A138" t="s">
        <v>1883</v>
      </c>
      <c r="B138">
        <v>1.02507313263248E-2</v>
      </c>
      <c r="C138">
        <v>0.122050074424946</v>
      </c>
      <c r="D138" t="s">
        <v>262</v>
      </c>
      <c r="E138" t="s">
        <v>1959</v>
      </c>
      <c r="F138">
        <v>2.7925237684501E-2</v>
      </c>
      <c r="G138">
        <v>0.32319068788705702</v>
      </c>
      <c r="H138" t="s">
        <v>778</v>
      </c>
    </row>
    <row r="139" spans="1:8" x14ac:dyDescent="0.2">
      <c r="A139" t="s">
        <v>459</v>
      </c>
      <c r="B139">
        <v>1.02507313263248E-2</v>
      </c>
      <c r="C139">
        <v>0.122050074424946</v>
      </c>
      <c r="D139" t="s">
        <v>262</v>
      </c>
      <c r="E139" t="s">
        <v>604</v>
      </c>
      <c r="F139">
        <v>2.7925237684501E-2</v>
      </c>
      <c r="G139">
        <v>0.32319068788705702</v>
      </c>
      <c r="H139" t="s">
        <v>778</v>
      </c>
    </row>
    <row r="140" spans="1:8" x14ac:dyDescent="0.2">
      <c r="A140" t="s">
        <v>1884</v>
      </c>
      <c r="B140">
        <v>1.02507313263248E-2</v>
      </c>
      <c r="C140">
        <v>0.122050074424946</v>
      </c>
      <c r="D140" t="s">
        <v>262</v>
      </c>
      <c r="E140" t="s">
        <v>733</v>
      </c>
      <c r="F140">
        <v>2.7925237684501E-2</v>
      </c>
      <c r="G140">
        <v>0.32319068788705702</v>
      </c>
      <c r="H140" t="s">
        <v>778</v>
      </c>
    </row>
    <row r="141" spans="1:8" x14ac:dyDescent="0.2">
      <c r="A141" t="s">
        <v>447</v>
      </c>
      <c r="B141">
        <v>1.02507313263248E-2</v>
      </c>
      <c r="C141">
        <v>0.122050074424946</v>
      </c>
      <c r="D141" t="s">
        <v>262</v>
      </c>
      <c r="E141" t="s">
        <v>1960</v>
      </c>
      <c r="F141">
        <v>2.7925237684501E-2</v>
      </c>
      <c r="G141">
        <v>0.32319068788705702</v>
      </c>
      <c r="H141" t="s">
        <v>778</v>
      </c>
    </row>
    <row r="142" spans="1:8" x14ac:dyDescent="0.2">
      <c r="A142" t="s">
        <v>616</v>
      </c>
      <c r="B142">
        <v>1.02507313263248E-2</v>
      </c>
      <c r="C142">
        <v>0.122050074424946</v>
      </c>
      <c r="D142" t="s">
        <v>262</v>
      </c>
      <c r="E142" t="s">
        <v>1961</v>
      </c>
      <c r="F142">
        <v>2.7925237684501E-2</v>
      </c>
      <c r="G142">
        <v>0.32319068788705702</v>
      </c>
      <c r="H142" t="s">
        <v>778</v>
      </c>
    </row>
    <row r="143" spans="1:8" x14ac:dyDescent="0.2">
      <c r="A143" t="s">
        <v>588</v>
      </c>
      <c r="B143">
        <v>1.02507313263248E-2</v>
      </c>
      <c r="C143">
        <v>0.122050074424946</v>
      </c>
      <c r="D143" t="s">
        <v>262</v>
      </c>
      <c r="E143" t="s">
        <v>1962</v>
      </c>
      <c r="F143">
        <v>2.7925237684501E-2</v>
      </c>
      <c r="G143">
        <v>0.32319068788705702</v>
      </c>
      <c r="H143" t="s">
        <v>778</v>
      </c>
    </row>
    <row r="144" spans="1:8" x14ac:dyDescent="0.2">
      <c r="A144" t="s">
        <v>613</v>
      </c>
      <c r="B144">
        <v>1.02507313263248E-2</v>
      </c>
      <c r="C144">
        <v>0.122050074424946</v>
      </c>
      <c r="D144" t="s">
        <v>262</v>
      </c>
      <c r="E144" t="s">
        <v>644</v>
      </c>
      <c r="F144">
        <v>2.7925237684501E-2</v>
      </c>
      <c r="G144">
        <v>0.32319068788705702</v>
      </c>
      <c r="H144" t="s">
        <v>778</v>
      </c>
    </row>
    <row r="145" spans="1:8" x14ac:dyDescent="0.2">
      <c r="A145" t="s">
        <v>591</v>
      </c>
      <c r="B145">
        <v>1.1743063225816201E-2</v>
      </c>
      <c r="C145">
        <v>0.13881978313375601</v>
      </c>
      <c r="D145" t="s">
        <v>262</v>
      </c>
      <c r="E145" t="s">
        <v>1029</v>
      </c>
      <c r="F145">
        <v>2.7925237684501E-2</v>
      </c>
      <c r="G145">
        <v>0.32319068788705702</v>
      </c>
      <c r="H145" t="s">
        <v>778</v>
      </c>
    </row>
    <row r="146" spans="1:8" x14ac:dyDescent="0.2">
      <c r="A146" t="s">
        <v>610</v>
      </c>
      <c r="B146">
        <v>1.2306791699749599E-2</v>
      </c>
      <c r="C146">
        <v>0.14243175009150799</v>
      </c>
      <c r="D146" t="s">
        <v>262</v>
      </c>
      <c r="E146" t="s">
        <v>1963</v>
      </c>
      <c r="F146">
        <v>2.7925237684501E-2</v>
      </c>
      <c r="G146">
        <v>0.32319068788705702</v>
      </c>
      <c r="H146" t="s">
        <v>778</v>
      </c>
    </row>
    <row r="147" spans="1:8" x14ac:dyDescent="0.2">
      <c r="A147" t="s">
        <v>409</v>
      </c>
      <c r="B147">
        <v>1.2306791699749599E-2</v>
      </c>
      <c r="C147">
        <v>0.14243175009150799</v>
      </c>
      <c r="D147" t="s">
        <v>262</v>
      </c>
      <c r="E147" t="s">
        <v>1964</v>
      </c>
      <c r="F147">
        <v>2.7925237684501E-2</v>
      </c>
      <c r="G147">
        <v>0.32319068788705702</v>
      </c>
      <c r="H147" t="s">
        <v>778</v>
      </c>
    </row>
    <row r="148" spans="1:8" x14ac:dyDescent="0.2">
      <c r="A148" t="s">
        <v>419</v>
      </c>
      <c r="B148">
        <v>1.2306791699749599E-2</v>
      </c>
      <c r="C148">
        <v>0.14243175009150799</v>
      </c>
      <c r="D148" t="s">
        <v>262</v>
      </c>
      <c r="E148" t="s">
        <v>1965</v>
      </c>
      <c r="F148">
        <v>2.7925237684501E-2</v>
      </c>
      <c r="G148">
        <v>0.32319068788705702</v>
      </c>
      <c r="H148" t="s">
        <v>778</v>
      </c>
    </row>
    <row r="149" spans="1:8" x14ac:dyDescent="0.2">
      <c r="A149" t="s">
        <v>1885</v>
      </c>
      <c r="B149">
        <v>1.28200106357702E-2</v>
      </c>
      <c r="C149">
        <v>0.14734109445971999</v>
      </c>
      <c r="D149" t="s">
        <v>262</v>
      </c>
      <c r="E149" t="s">
        <v>1966</v>
      </c>
      <c r="F149">
        <v>2.9185413014696501E-2</v>
      </c>
      <c r="G149">
        <v>0.33542957318974098</v>
      </c>
      <c r="H149" t="s">
        <v>778</v>
      </c>
    </row>
    <row r="150" spans="1:8" x14ac:dyDescent="0.2">
      <c r="A150" t="s">
        <v>503</v>
      </c>
      <c r="B150">
        <v>1.33812762453029E-2</v>
      </c>
      <c r="C150">
        <v>0.15170655174602199</v>
      </c>
      <c r="D150" t="s">
        <v>262</v>
      </c>
      <c r="E150" t="s">
        <v>974</v>
      </c>
      <c r="F150">
        <v>3.0133333612310499E-2</v>
      </c>
      <c r="G150">
        <v>0.34157991183817699</v>
      </c>
      <c r="H150" t="s">
        <v>778</v>
      </c>
    </row>
    <row r="151" spans="1:8" x14ac:dyDescent="0.2">
      <c r="A151" t="s">
        <v>348</v>
      </c>
      <c r="B151">
        <v>1.3474841756293199E-2</v>
      </c>
      <c r="C151">
        <v>0.15170655174602199</v>
      </c>
      <c r="D151" t="s">
        <v>262</v>
      </c>
      <c r="E151" t="s">
        <v>730</v>
      </c>
      <c r="F151">
        <v>3.0133333612310499E-2</v>
      </c>
      <c r="G151">
        <v>0.34157991183817699</v>
      </c>
      <c r="H151" t="s">
        <v>778</v>
      </c>
    </row>
    <row r="152" spans="1:8" x14ac:dyDescent="0.2">
      <c r="A152" t="s">
        <v>349</v>
      </c>
      <c r="B152">
        <v>1.3474841756293199E-2</v>
      </c>
      <c r="C152">
        <v>0.15170655174602199</v>
      </c>
      <c r="D152" t="s">
        <v>262</v>
      </c>
      <c r="E152" t="s">
        <v>1967</v>
      </c>
      <c r="F152">
        <v>3.9645668233426301E-2</v>
      </c>
      <c r="G152">
        <v>0.430514552292806</v>
      </c>
      <c r="H152" t="s">
        <v>778</v>
      </c>
    </row>
    <row r="153" spans="1:8" x14ac:dyDescent="0.2">
      <c r="A153" t="s">
        <v>357</v>
      </c>
      <c r="B153">
        <v>1.52819514861261E-2</v>
      </c>
      <c r="C153">
        <v>0.16861086473025799</v>
      </c>
      <c r="D153" t="s">
        <v>262</v>
      </c>
      <c r="E153" t="s">
        <v>280</v>
      </c>
      <c r="F153">
        <v>4.2462642657734702E-2</v>
      </c>
      <c r="G153">
        <v>0.430514552292806</v>
      </c>
      <c r="H153" t="s">
        <v>778</v>
      </c>
    </row>
    <row r="154" spans="1:8" x14ac:dyDescent="0.2">
      <c r="A154" t="s">
        <v>1886</v>
      </c>
      <c r="B154">
        <v>1.52819514861261E-2</v>
      </c>
      <c r="C154">
        <v>0.16861086473025799</v>
      </c>
      <c r="D154" t="s">
        <v>262</v>
      </c>
      <c r="E154" t="s">
        <v>1968</v>
      </c>
      <c r="F154">
        <v>4.32548427424242E-2</v>
      </c>
      <c r="G154">
        <v>0.430514552292806</v>
      </c>
      <c r="H154" t="s">
        <v>778</v>
      </c>
    </row>
    <row r="155" spans="1:8" x14ac:dyDescent="0.2">
      <c r="A155" t="s">
        <v>639</v>
      </c>
      <c r="B155">
        <v>1.52819514861261E-2</v>
      </c>
      <c r="C155">
        <v>0.16861086473025799</v>
      </c>
      <c r="D155" t="s">
        <v>262</v>
      </c>
      <c r="E155" t="s">
        <v>1969</v>
      </c>
      <c r="F155">
        <v>4.4524522514977301E-2</v>
      </c>
      <c r="G155">
        <v>0.430514552292806</v>
      </c>
      <c r="H155" t="s">
        <v>778</v>
      </c>
    </row>
    <row r="156" spans="1:8" x14ac:dyDescent="0.2">
      <c r="A156" t="s">
        <v>608</v>
      </c>
      <c r="B156">
        <v>1.75255760600826E-2</v>
      </c>
      <c r="C156">
        <v>0.19208495615521001</v>
      </c>
      <c r="D156" t="s">
        <v>262</v>
      </c>
      <c r="E156" t="s">
        <v>1970</v>
      </c>
      <c r="F156">
        <v>4.4712258415575197E-2</v>
      </c>
      <c r="G156">
        <v>0.430514552292806</v>
      </c>
      <c r="H156" t="s">
        <v>778</v>
      </c>
    </row>
    <row r="157" spans="1:8" x14ac:dyDescent="0.2">
      <c r="A157" t="s">
        <v>390</v>
      </c>
      <c r="B157">
        <v>1.8861882692349698E-2</v>
      </c>
      <c r="C157">
        <v>0.19670511780209299</v>
      </c>
      <c r="D157" t="s">
        <v>262</v>
      </c>
      <c r="E157" t="s">
        <v>537</v>
      </c>
      <c r="F157">
        <v>4.6227672565792098E-2</v>
      </c>
      <c r="G157">
        <v>0.430514552292806</v>
      </c>
      <c r="H157" t="s">
        <v>778</v>
      </c>
    </row>
    <row r="158" spans="1:8" x14ac:dyDescent="0.2">
      <c r="A158" t="s">
        <v>1887</v>
      </c>
      <c r="B158">
        <v>1.8861882692349698E-2</v>
      </c>
      <c r="C158">
        <v>0.19670511780209299</v>
      </c>
      <c r="D158" t="s">
        <v>262</v>
      </c>
      <c r="E158" t="s">
        <v>827</v>
      </c>
      <c r="F158">
        <v>4.6227672565792098E-2</v>
      </c>
      <c r="G158">
        <v>0.430514552292806</v>
      </c>
      <c r="H158" t="s">
        <v>778</v>
      </c>
    </row>
    <row r="159" spans="1:8" x14ac:dyDescent="0.2">
      <c r="A159" t="s">
        <v>1888</v>
      </c>
      <c r="B159">
        <v>1.8861882692349698E-2</v>
      </c>
      <c r="C159">
        <v>0.19670511780209299</v>
      </c>
      <c r="D159" t="s">
        <v>262</v>
      </c>
      <c r="E159" t="s">
        <v>1971</v>
      </c>
      <c r="F159">
        <v>4.6563205353723401E-2</v>
      </c>
      <c r="G159">
        <v>0.430514552292806</v>
      </c>
      <c r="H159" t="s">
        <v>778</v>
      </c>
    </row>
    <row r="160" spans="1:8" x14ac:dyDescent="0.2">
      <c r="A160" t="s">
        <v>740</v>
      </c>
      <c r="B160">
        <v>1.8861882692349698E-2</v>
      </c>
      <c r="C160">
        <v>0.19670511780209299</v>
      </c>
      <c r="D160" t="s">
        <v>262</v>
      </c>
      <c r="E160" t="s">
        <v>494</v>
      </c>
      <c r="F160">
        <v>4.6563205353723401E-2</v>
      </c>
      <c r="G160">
        <v>0.430514552292806</v>
      </c>
      <c r="H160" t="s">
        <v>778</v>
      </c>
    </row>
    <row r="161" spans="1:8" x14ac:dyDescent="0.2">
      <c r="A161" t="s">
        <v>366</v>
      </c>
      <c r="B161">
        <v>1.8861882692349698E-2</v>
      </c>
      <c r="C161">
        <v>0.19670511780209299</v>
      </c>
      <c r="D161" t="s">
        <v>262</v>
      </c>
      <c r="E161" t="s">
        <v>1972</v>
      </c>
      <c r="F161">
        <v>4.6563205353723401E-2</v>
      </c>
      <c r="G161">
        <v>0.430514552292806</v>
      </c>
      <c r="H161" t="s">
        <v>778</v>
      </c>
    </row>
    <row r="162" spans="1:8" x14ac:dyDescent="0.2">
      <c r="A162" t="s">
        <v>474</v>
      </c>
      <c r="B162">
        <v>1.8861882692349698E-2</v>
      </c>
      <c r="C162">
        <v>0.19670511780209299</v>
      </c>
      <c r="D162" t="s">
        <v>262</v>
      </c>
      <c r="E162" t="s">
        <v>1973</v>
      </c>
      <c r="F162">
        <v>4.6563205353723401E-2</v>
      </c>
      <c r="G162">
        <v>0.430514552292806</v>
      </c>
      <c r="H162" t="s">
        <v>778</v>
      </c>
    </row>
    <row r="163" spans="1:8" x14ac:dyDescent="0.2">
      <c r="A163" t="s">
        <v>395</v>
      </c>
      <c r="B163">
        <v>1.8861882692349698E-2</v>
      </c>
      <c r="C163">
        <v>0.19670511780209299</v>
      </c>
      <c r="D163" t="s">
        <v>262</v>
      </c>
      <c r="E163" t="s">
        <v>1974</v>
      </c>
      <c r="F163">
        <v>4.6563205353723401E-2</v>
      </c>
      <c r="G163">
        <v>0.430514552292806</v>
      </c>
      <c r="H163" t="s">
        <v>778</v>
      </c>
    </row>
    <row r="164" spans="1:8" x14ac:dyDescent="0.2">
      <c r="A164" t="s">
        <v>1889</v>
      </c>
      <c r="B164">
        <v>1.88979539157298E-2</v>
      </c>
      <c r="C164">
        <v>0.19670511780209299</v>
      </c>
      <c r="D164" t="s">
        <v>262</v>
      </c>
      <c r="E164" t="s">
        <v>1975</v>
      </c>
      <c r="F164">
        <v>4.6563205353723401E-2</v>
      </c>
      <c r="G164">
        <v>0.430514552292806</v>
      </c>
      <c r="H164" t="s">
        <v>778</v>
      </c>
    </row>
    <row r="165" spans="1:8" x14ac:dyDescent="0.2">
      <c r="A165" t="s">
        <v>769</v>
      </c>
      <c r="B165">
        <v>1.91583349758414E-2</v>
      </c>
      <c r="C165">
        <v>0.198169027406359</v>
      </c>
      <c r="D165" t="s">
        <v>262</v>
      </c>
      <c r="E165" t="s">
        <v>1976</v>
      </c>
      <c r="F165">
        <v>4.6563205353723401E-2</v>
      </c>
      <c r="G165">
        <v>0.430514552292806</v>
      </c>
      <c r="H165" t="s">
        <v>778</v>
      </c>
    </row>
    <row r="166" spans="1:8" x14ac:dyDescent="0.2">
      <c r="A166" t="s">
        <v>771</v>
      </c>
      <c r="B166">
        <v>2.0450818091795501E-2</v>
      </c>
      <c r="C166">
        <v>0.210224248086469</v>
      </c>
      <c r="D166" t="s">
        <v>262</v>
      </c>
      <c r="E166" t="s">
        <v>516</v>
      </c>
      <c r="F166">
        <v>4.6563205353723401E-2</v>
      </c>
      <c r="G166">
        <v>0.430514552292806</v>
      </c>
      <c r="H166" t="s">
        <v>778</v>
      </c>
    </row>
    <row r="167" spans="1:8" x14ac:dyDescent="0.2">
      <c r="A167" t="s">
        <v>264</v>
      </c>
      <c r="B167">
        <v>2.2901409938390099E-2</v>
      </c>
      <c r="C167">
        <v>0.225586059334699</v>
      </c>
      <c r="D167" t="s">
        <v>262</v>
      </c>
      <c r="E167" t="s">
        <v>1977</v>
      </c>
      <c r="F167">
        <v>4.6563205353723401E-2</v>
      </c>
      <c r="G167">
        <v>0.430514552292806</v>
      </c>
      <c r="H167" t="s">
        <v>778</v>
      </c>
    </row>
    <row r="168" spans="1:8" x14ac:dyDescent="0.2">
      <c r="A168" t="s">
        <v>715</v>
      </c>
      <c r="B168">
        <v>2.5062012230990399E-2</v>
      </c>
      <c r="C168">
        <v>0.225586059334699</v>
      </c>
      <c r="D168" t="s">
        <v>262</v>
      </c>
      <c r="E168" t="s">
        <v>1978</v>
      </c>
      <c r="F168">
        <v>4.6563205353723401E-2</v>
      </c>
      <c r="G168">
        <v>0.430514552292806</v>
      </c>
      <c r="H168" t="s">
        <v>778</v>
      </c>
    </row>
    <row r="169" spans="1:8" x14ac:dyDescent="0.2">
      <c r="A169" t="s">
        <v>573</v>
      </c>
      <c r="B169">
        <v>2.5062012230990399E-2</v>
      </c>
      <c r="C169">
        <v>0.225586059334699</v>
      </c>
      <c r="D169" t="s">
        <v>262</v>
      </c>
      <c r="E169" t="s">
        <v>495</v>
      </c>
      <c r="F169">
        <v>4.6563205353723401E-2</v>
      </c>
      <c r="G169">
        <v>0.430514552292806</v>
      </c>
      <c r="H169" t="s">
        <v>778</v>
      </c>
    </row>
    <row r="170" spans="1:8" x14ac:dyDescent="0.2">
      <c r="A170" t="s">
        <v>1890</v>
      </c>
      <c r="B170">
        <v>2.5625485894213498E-2</v>
      </c>
      <c r="C170">
        <v>0.225586059334699</v>
      </c>
      <c r="D170" t="s">
        <v>262</v>
      </c>
      <c r="E170" t="s">
        <v>856</v>
      </c>
      <c r="F170">
        <v>4.6563205353723401E-2</v>
      </c>
      <c r="G170">
        <v>0.430514552292806</v>
      </c>
      <c r="H170" t="s">
        <v>778</v>
      </c>
    </row>
    <row r="171" spans="1:8" x14ac:dyDescent="0.2">
      <c r="A171" t="s">
        <v>463</v>
      </c>
      <c r="B171">
        <v>2.5625485894213498E-2</v>
      </c>
      <c r="C171">
        <v>0.225586059334699</v>
      </c>
      <c r="D171" t="s">
        <v>262</v>
      </c>
      <c r="E171" t="s">
        <v>1979</v>
      </c>
      <c r="F171">
        <v>4.6563205353723401E-2</v>
      </c>
      <c r="G171">
        <v>0.430514552292806</v>
      </c>
      <c r="H171" t="s">
        <v>778</v>
      </c>
    </row>
    <row r="172" spans="1:8" x14ac:dyDescent="0.2">
      <c r="A172" t="s">
        <v>1891</v>
      </c>
      <c r="B172">
        <v>2.5625485894213498E-2</v>
      </c>
      <c r="C172">
        <v>0.225586059334699</v>
      </c>
      <c r="D172" t="s">
        <v>262</v>
      </c>
      <c r="E172" t="s">
        <v>560</v>
      </c>
      <c r="F172">
        <v>4.6563205353723401E-2</v>
      </c>
      <c r="G172">
        <v>0.430514552292806</v>
      </c>
      <c r="H172" t="s">
        <v>778</v>
      </c>
    </row>
    <row r="173" spans="1:8" x14ac:dyDescent="0.2">
      <c r="A173" t="s">
        <v>1892</v>
      </c>
      <c r="B173">
        <v>2.5625485894213498E-2</v>
      </c>
      <c r="C173">
        <v>0.225586059334699</v>
      </c>
      <c r="D173" t="s">
        <v>262</v>
      </c>
      <c r="E173" t="s">
        <v>1052</v>
      </c>
      <c r="F173">
        <v>4.6563205353723401E-2</v>
      </c>
      <c r="G173">
        <v>0.430514552292806</v>
      </c>
      <c r="H173" t="s">
        <v>778</v>
      </c>
    </row>
    <row r="174" spans="1:8" x14ac:dyDescent="0.2">
      <c r="A174" t="s">
        <v>1893</v>
      </c>
      <c r="B174">
        <v>2.5625485894213498E-2</v>
      </c>
      <c r="C174">
        <v>0.225586059334699</v>
      </c>
      <c r="D174" t="s">
        <v>262</v>
      </c>
      <c r="E174" t="s">
        <v>1980</v>
      </c>
      <c r="F174">
        <v>4.6563205353723401E-2</v>
      </c>
      <c r="G174">
        <v>0.430514552292806</v>
      </c>
      <c r="H174" t="s">
        <v>778</v>
      </c>
    </row>
    <row r="175" spans="1:8" x14ac:dyDescent="0.2">
      <c r="A175" t="s">
        <v>1894</v>
      </c>
      <c r="B175">
        <v>2.5625485894213498E-2</v>
      </c>
      <c r="C175">
        <v>0.225586059334699</v>
      </c>
      <c r="D175" t="s">
        <v>262</v>
      </c>
      <c r="E175" t="s">
        <v>874</v>
      </c>
      <c r="F175">
        <v>4.6563205353723401E-2</v>
      </c>
      <c r="G175">
        <v>0.430514552292806</v>
      </c>
      <c r="H175" t="s">
        <v>778</v>
      </c>
    </row>
    <row r="176" spans="1:8" x14ac:dyDescent="0.2">
      <c r="A176" t="s">
        <v>714</v>
      </c>
      <c r="B176">
        <v>2.5625485894213498E-2</v>
      </c>
      <c r="C176">
        <v>0.225586059334699</v>
      </c>
      <c r="D176" t="s">
        <v>262</v>
      </c>
      <c r="E176" t="s">
        <v>431</v>
      </c>
      <c r="F176">
        <v>4.6563205353723401E-2</v>
      </c>
      <c r="G176">
        <v>0.430514552292806</v>
      </c>
      <c r="H176" t="s">
        <v>778</v>
      </c>
    </row>
    <row r="177" spans="1:8" x14ac:dyDescent="0.2">
      <c r="A177" t="s">
        <v>1895</v>
      </c>
      <c r="B177">
        <v>2.5625485894213498E-2</v>
      </c>
      <c r="C177">
        <v>0.225586059334699</v>
      </c>
      <c r="D177" t="s">
        <v>262</v>
      </c>
      <c r="E177" t="s">
        <v>1981</v>
      </c>
      <c r="F177">
        <v>4.6563205353723401E-2</v>
      </c>
      <c r="G177">
        <v>0.430514552292806</v>
      </c>
      <c r="H177" t="s">
        <v>778</v>
      </c>
    </row>
    <row r="178" spans="1:8" x14ac:dyDescent="0.2">
      <c r="A178" t="s">
        <v>1896</v>
      </c>
      <c r="B178">
        <v>2.5625485894213498E-2</v>
      </c>
      <c r="C178">
        <v>0.225586059334699</v>
      </c>
      <c r="D178" t="s">
        <v>262</v>
      </c>
      <c r="E178" t="s">
        <v>1982</v>
      </c>
      <c r="F178">
        <v>4.6563205353723401E-2</v>
      </c>
      <c r="G178">
        <v>0.430514552292806</v>
      </c>
      <c r="H178" t="s">
        <v>778</v>
      </c>
    </row>
    <row r="179" spans="1:8" x14ac:dyDescent="0.2">
      <c r="A179" t="s">
        <v>1897</v>
      </c>
      <c r="B179">
        <v>2.5625485894213498E-2</v>
      </c>
      <c r="C179">
        <v>0.225586059334699</v>
      </c>
      <c r="D179" t="s">
        <v>262</v>
      </c>
      <c r="E179" t="s">
        <v>1983</v>
      </c>
      <c r="F179">
        <v>4.6563205353723401E-2</v>
      </c>
      <c r="G179">
        <v>0.430514552292806</v>
      </c>
      <c r="H179" t="s">
        <v>778</v>
      </c>
    </row>
    <row r="180" spans="1:8" x14ac:dyDescent="0.2">
      <c r="A180" t="s">
        <v>376</v>
      </c>
      <c r="B180">
        <v>2.5625485894213498E-2</v>
      </c>
      <c r="C180">
        <v>0.225586059334699</v>
      </c>
      <c r="D180" t="s">
        <v>262</v>
      </c>
      <c r="E180" t="s">
        <v>592</v>
      </c>
      <c r="F180">
        <v>4.6563205353723401E-2</v>
      </c>
      <c r="G180">
        <v>0.430514552292806</v>
      </c>
      <c r="H180" t="s">
        <v>778</v>
      </c>
    </row>
    <row r="181" spans="1:8" x14ac:dyDescent="0.2">
      <c r="A181" t="s">
        <v>667</v>
      </c>
      <c r="B181">
        <v>2.5625485894213498E-2</v>
      </c>
      <c r="C181">
        <v>0.225586059334699</v>
      </c>
      <c r="D181" t="s">
        <v>262</v>
      </c>
      <c r="E181" t="s">
        <v>302</v>
      </c>
      <c r="F181">
        <v>4.6563205353723401E-2</v>
      </c>
      <c r="G181">
        <v>0.430514552292806</v>
      </c>
      <c r="H181" t="s">
        <v>778</v>
      </c>
    </row>
    <row r="182" spans="1:8" x14ac:dyDescent="0.2">
      <c r="A182" t="s">
        <v>1056</v>
      </c>
      <c r="B182">
        <v>2.5625485894213498E-2</v>
      </c>
      <c r="C182">
        <v>0.225586059334699</v>
      </c>
      <c r="D182" t="s">
        <v>262</v>
      </c>
      <c r="E182" t="s">
        <v>969</v>
      </c>
      <c r="F182">
        <v>4.6563205353723401E-2</v>
      </c>
      <c r="G182">
        <v>0.430514552292806</v>
      </c>
      <c r="H182" t="s">
        <v>778</v>
      </c>
    </row>
    <row r="183" spans="1:8" x14ac:dyDescent="0.2">
      <c r="A183" t="s">
        <v>652</v>
      </c>
      <c r="B183">
        <v>2.5625485894213498E-2</v>
      </c>
      <c r="C183">
        <v>0.225586059334699</v>
      </c>
      <c r="D183" t="s">
        <v>262</v>
      </c>
      <c r="E183" t="s">
        <v>505</v>
      </c>
      <c r="F183">
        <v>4.6563205353723401E-2</v>
      </c>
      <c r="G183">
        <v>0.430514552292806</v>
      </c>
      <c r="H183" t="s">
        <v>778</v>
      </c>
    </row>
    <row r="184" spans="1:8" x14ac:dyDescent="0.2">
      <c r="A184" t="s">
        <v>665</v>
      </c>
      <c r="B184">
        <v>2.5625485894213498E-2</v>
      </c>
      <c r="C184">
        <v>0.225586059334699</v>
      </c>
      <c r="D184" t="s">
        <v>262</v>
      </c>
      <c r="E184" t="s">
        <v>1984</v>
      </c>
      <c r="F184">
        <v>4.6563205353723401E-2</v>
      </c>
      <c r="G184">
        <v>0.430514552292806</v>
      </c>
      <c r="H184" t="s">
        <v>778</v>
      </c>
    </row>
    <row r="185" spans="1:8" x14ac:dyDescent="0.2">
      <c r="A185" t="s">
        <v>1109</v>
      </c>
      <c r="B185">
        <v>2.5625485894213498E-2</v>
      </c>
      <c r="C185">
        <v>0.225586059334699</v>
      </c>
      <c r="D185" t="s">
        <v>262</v>
      </c>
      <c r="E185" t="s">
        <v>411</v>
      </c>
      <c r="F185">
        <v>4.8721345344614697E-2</v>
      </c>
      <c r="G185">
        <v>0.447965703029652</v>
      </c>
      <c r="H185" t="s">
        <v>778</v>
      </c>
    </row>
    <row r="186" spans="1:8" x14ac:dyDescent="0.2">
      <c r="A186" t="s">
        <v>1898</v>
      </c>
      <c r="B186">
        <v>2.5625485894213498E-2</v>
      </c>
      <c r="C186">
        <v>0.225586059334699</v>
      </c>
      <c r="D186" t="s">
        <v>262</v>
      </c>
    </row>
    <row r="187" spans="1:8" x14ac:dyDescent="0.2">
      <c r="A187" t="s">
        <v>590</v>
      </c>
      <c r="B187">
        <v>2.5625485894213498E-2</v>
      </c>
      <c r="C187">
        <v>0.225586059334699</v>
      </c>
      <c r="D187" t="s">
        <v>262</v>
      </c>
    </row>
    <row r="188" spans="1:8" x14ac:dyDescent="0.2">
      <c r="A188" t="s">
        <v>1899</v>
      </c>
      <c r="B188">
        <v>2.5625485894213498E-2</v>
      </c>
      <c r="C188">
        <v>0.225586059334699</v>
      </c>
      <c r="D188" t="s">
        <v>262</v>
      </c>
    </row>
    <row r="189" spans="1:8" x14ac:dyDescent="0.2">
      <c r="A189" t="s">
        <v>425</v>
      </c>
      <c r="B189">
        <v>2.5625485894213498E-2</v>
      </c>
      <c r="C189">
        <v>0.225586059334699</v>
      </c>
      <c r="D189" t="s">
        <v>262</v>
      </c>
    </row>
    <row r="190" spans="1:8" x14ac:dyDescent="0.2">
      <c r="A190" t="s">
        <v>1900</v>
      </c>
      <c r="B190">
        <v>2.5625485894213498E-2</v>
      </c>
      <c r="C190">
        <v>0.225586059334699</v>
      </c>
      <c r="D190" t="s">
        <v>262</v>
      </c>
    </row>
    <row r="191" spans="1:8" x14ac:dyDescent="0.2">
      <c r="A191" t="s">
        <v>776</v>
      </c>
      <c r="B191">
        <v>2.5625485894213498E-2</v>
      </c>
      <c r="C191">
        <v>0.225586059334699</v>
      </c>
      <c r="D191" t="s">
        <v>262</v>
      </c>
    </row>
    <row r="192" spans="1:8" x14ac:dyDescent="0.2">
      <c r="A192" t="s">
        <v>1901</v>
      </c>
      <c r="B192">
        <v>2.5625485894213498E-2</v>
      </c>
      <c r="C192">
        <v>0.225586059334699</v>
      </c>
      <c r="D192" t="s">
        <v>262</v>
      </c>
    </row>
    <row r="193" spans="1:4" x14ac:dyDescent="0.2">
      <c r="A193" t="s">
        <v>1902</v>
      </c>
      <c r="B193">
        <v>2.5625485894213498E-2</v>
      </c>
      <c r="C193">
        <v>0.225586059334699</v>
      </c>
      <c r="D193" t="s">
        <v>262</v>
      </c>
    </row>
    <row r="194" spans="1:4" x14ac:dyDescent="0.2">
      <c r="A194" t="s">
        <v>1903</v>
      </c>
      <c r="B194">
        <v>2.9313306803063301E-2</v>
      </c>
      <c r="C194">
        <v>0.25399750135638599</v>
      </c>
      <c r="D194" t="s">
        <v>262</v>
      </c>
    </row>
    <row r="195" spans="1:4" x14ac:dyDescent="0.2">
      <c r="A195" t="s">
        <v>343</v>
      </c>
      <c r="B195">
        <v>2.9313306803063301E-2</v>
      </c>
      <c r="C195">
        <v>0.25399750135638599</v>
      </c>
      <c r="D195" t="s">
        <v>262</v>
      </c>
    </row>
    <row r="196" spans="1:4" x14ac:dyDescent="0.2">
      <c r="A196" t="s">
        <v>1904</v>
      </c>
      <c r="B196">
        <v>2.9313306803063301E-2</v>
      </c>
      <c r="C196">
        <v>0.25399750135638599</v>
      </c>
      <c r="D196" t="s">
        <v>262</v>
      </c>
    </row>
    <row r="197" spans="1:4" x14ac:dyDescent="0.2">
      <c r="A197" t="s">
        <v>1905</v>
      </c>
      <c r="B197">
        <v>3.3868584766717301E-2</v>
      </c>
      <c r="C197">
        <v>0.29194014473394297</v>
      </c>
      <c r="D197" t="s">
        <v>262</v>
      </c>
    </row>
    <row r="198" spans="1:4" x14ac:dyDescent="0.2">
      <c r="A198" t="s">
        <v>1906</v>
      </c>
      <c r="B198">
        <v>3.5261376740542499E-2</v>
      </c>
      <c r="C198">
        <v>0.30237087308599903</v>
      </c>
      <c r="D198" t="s">
        <v>262</v>
      </c>
    </row>
    <row r="199" spans="1:4" x14ac:dyDescent="0.2">
      <c r="A199" t="s">
        <v>377</v>
      </c>
      <c r="B199">
        <v>3.5889696851130901E-2</v>
      </c>
      <c r="C199">
        <v>0.306172413858874</v>
      </c>
      <c r="D199" t="s">
        <v>262</v>
      </c>
    </row>
    <row r="200" spans="1:4" x14ac:dyDescent="0.2">
      <c r="A200" t="s">
        <v>1907</v>
      </c>
      <c r="B200">
        <v>4.1003462330201003E-2</v>
      </c>
      <c r="C200">
        <v>0.34622821508409501</v>
      </c>
      <c r="D200" t="s">
        <v>262</v>
      </c>
    </row>
    <row r="201" spans="1:4" x14ac:dyDescent="0.2">
      <c r="A201" t="s">
        <v>1908</v>
      </c>
      <c r="B201">
        <v>4.1003462330201003E-2</v>
      </c>
      <c r="C201">
        <v>0.34622821508409501</v>
      </c>
      <c r="D201" t="s">
        <v>262</v>
      </c>
    </row>
    <row r="202" spans="1:4" x14ac:dyDescent="0.2">
      <c r="A202" t="s">
        <v>475</v>
      </c>
      <c r="B202">
        <v>4.6298958348161799E-2</v>
      </c>
      <c r="C202">
        <v>0.38895825414318702</v>
      </c>
      <c r="D202" t="s">
        <v>262</v>
      </c>
    </row>
    <row r="203" spans="1:4" x14ac:dyDescent="0.2">
      <c r="A203" t="s">
        <v>1909</v>
      </c>
      <c r="B203">
        <v>4.9862530385553203E-2</v>
      </c>
      <c r="C203">
        <v>0.40852716726777499</v>
      </c>
      <c r="D203" t="s">
        <v>262</v>
      </c>
    </row>
    <row r="204" spans="1:4" x14ac:dyDescent="0.2">
      <c r="A204" t="s">
        <v>540</v>
      </c>
      <c r="B204">
        <v>4.9862530385553203E-2</v>
      </c>
      <c r="C204">
        <v>0.40852716726777499</v>
      </c>
      <c r="D204" t="s">
        <v>262</v>
      </c>
    </row>
    <row r="205" spans="1:4" x14ac:dyDescent="0.2">
      <c r="A205" t="s">
        <v>319</v>
      </c>
      <c r="B205">
        <v>4.9862530385553203E-2</v>
      </c>
      <c r="C205">
        <v>0.40852716726777499</v>
      </c>
      <c r="D205" t="s">
        <v>262</v>
      </c>
    </row>
    <row r="206" spans="1:4" x14ac:dyDescent="0.2">
      <c r="A206" t="s">
        <v>548</v>
      </c>
      <c r="B206">
        <v>4.9862530385553203E-2</v>
      </c>
      <c r="C206">
        <v>0.40852716726777499</v>
      </c>
      <c r="D206" t="s">
        <v>262</v>
      </c>
    </row>
    <row r="207" spans="1:4" x14ac:dyDescent="0.2">
      <c r="A207" t="s">
        <v>510</v>
      </c>
      <c r="B207">
        <v>4.9862530385553203E-2</v>
      </c>
      <c r="C207">
        <v>0.40852716726777499</v>
      </c>
      <c r="D207" t="s">
        <v>262</v>
      </c>
    </row>
  </sheetData>
  <mergeCells count="23">
    <mergeCell ref="A2:AF2"/>
    <mergeCell ref="A4:D4"/>
    <mergeCell ref="E4:H4"/>
    <mergeCell ref="A3:H3"/>
    <mergeCell ref="I4:L4"/>
    <mergeCell ref="M4:P4"/>
    <mergeCell ref="Q4:T4"/>
    <mergeCell ref="U4:X4"/>
    <mergeCell ref="Y4:AB4"/>
    <mergeCell ref="AC4:AF4"/>
    <mergeCell ref="I3:P3"/>
    <mergeCell ref="Q3:X3"/>
    <mergeCell ref="Y3:AF3"/>
    <mergeCell ref="BA4:BD4"/>
    <mergeCell ref="AO3:AV3"/>
    <mergeCell ref="AG3:AN3"/>
    <mergeCell ref="AW3:BD3"/>
    <mergeCell ref="AG2:BD2"/>
    <mergeCell ref="AG4:AJ4"/>
    <mergeCell ref="AK4:AN4"/>
    <mergeCell ref="AO4:AR4"/>
    <mergeCell ref="AS4:AV4"/>
    <mergeCell ref="AW4:AZ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7"/>
  <sheetViews>
    <sheetView zoomScale="120" zoomScaleNormal="120" zoomScalePageLayoutView="120" workbookViewId="0">
      <selection activeCell="A2" sqref="A2"/>
    </sheetView>
  </sheetViews>
  <sheetFormatPr baseColWidth="10" defaultColWidth="11" defaultRowHeight="16" x14ac:dyDescent="0.2"/>
  <cols>
    <col min="1" max="1" width="54.5" bestFit="1" customWidth="1"/>
    <col min="2" max="2" width="16.1640625" bestFit="1" customWidth="1"/>
    <col min="3" max="3" width="17.5" bestFit="1" customWidth="1"/>
    <col min="4" max="5" width="17.5" customWidth="1"/>
    <col min="6" max="7" width="17.6640625" bestFit="1" customWidth="1"/>
    <col min="8" max="9" width="12.83203125" bestFit="1" customWidth="1"/>
    <col min="10" max="10" width="17.83203125" bestFit="1" customWidth="1"/>
    <col min="11" max="11" width="15.5" bestFit="1" customWidth="1"/>
  </cols>
  <sheetData>
    <row r="1" spans="1:11" x14ac:dyDescent="0.2">
      <c r="A1" s="390" t="s">
        <v>2851</v>
      </c>
      <c r="B1" s="390"/>
      <c r="C1" s="390"/>
      <c r="D1" s="390"/>
      <c r="E1" s="390"/>
      <c r="F1" s="390"/>
      <c r="G1" s="390"/>
    </row>
    <row r="2" spans="1:11" x14ac:dyDescent="0.2">
      <c r="A2" s="104"/>
      <c r="B2" s="105" t="s">
        <v>220</v>
      </c>
      <c r="C2" s="105" t="s">
        <v>1125</v>
      </c>
      <c r="D2" s="105" t="s">
        <v>1123</v>
      </c>
      <c r="E2" s="105" t="s">
        <v>1124</v>
      </c>
      <c r="F2" s="105" t="s">
        <v>221</v>
      </c>
      <c r="G2" s="105" t="s">
        <v>222</v>
      </c>
      <c r="H2" s="105" t="s">
        <v>223</v>
      </c>
      <c r="I2" s="105" t="s">
        <v>223</v>
      </c>
      <c r="J2" s="105" t="s">
        <v>2241</v>
      </c>
      <c r="K2" s="107" t="s">
        <v>2245</v>
      </c>
    </row>
    <row r="3" spans="1:11" x14ac:dyDescent="0.2">
      <c r="A3" s="106"/>
      <c r="B3" s="107" t="s">
        <v>122</v>
      </c>
      <c r="C3" s="107" t="s">
        <v>137</v>
      </c>
      <c r="D3" s="107" t="s">
        <v>148</v>
      </c>
      <c r="E3" s="107" t="s">
        <v>166</v>
      </c>
      <c r="F3" s="107" t="s">
        <v>134</v>
      </c>
      <c r="G3" s="107" t="s">
        <v>246</v>
      </c>
      <c r="H3" s="107" t="s">
        <v>19</v>
      </c>
      <c r="I3" s="107" t="s">
        <v>83</v>
      </c>
      <c r="J3" s="107"/>
      <c r="K3" s="107"/>
    </row>
    <row r="4" spans="1:11" x14ac:dyDescent="0.2">
      <c r="A4" s="108" t="s">
        <v>224</v>
      </c>
      <c r="B4" s="126" t="s">
        <v>250</v>
      </c>
      <c r="C4" s="126" t="s">
        <v>251</v>
      </c>
      <c r="D4" s="126" t="s">
        <v>154</v>
      </c>
      <c r="E4" s="126" t="s">
        <v>154</v>
      </c>
      <c r="F4" s="126" t="s">
        <v>136</v>
      </c>
      <c r="G4" s="126" t="s">
        <v>136</v>
      </c>
      <c r="H4" s="95" t="s">
        <v>225</v>
      </c>
      <c r="I4" s="95" t="s">
        <v>225</v>
      </c>
      <c r="J4" s="160" t="s">
        <v>2242</v>
      </c>
      <c r="K4" s="20" t="s">
        <v>2246</v>
      </c>
    </row>
    <row r="5" spans="1:11" x14ac:dyDescent="0.2">
      <c r="A5" s="108" t="s">
        <v>247</v>
      </c>
      <c r="B5" s="126" t="s">
        <v>248</v>
      </c>
      <c r="C5" s="126" t="s">
        <v>248</v>
      </c>
      <c r="D5" s="126" t="s">
        <v>248</v>
      </c>
      <c r="E5" s="126" t="s">
        <v>248</v>
      </c>
      <c r="F5" s="126" t="s">
        <v>248</v>
      </c>
      <c r="G5" s="126" t="s">
        <v>248</v>
      </c>
      <c r="H5" s="126" t="s">
        <v>253</v>
      </c>
      <c r="I5" s="126" t="s">
        <v>253</v>
      </c>
      <c r="J5" s="20"/>
      <c r="K5" s="20" t="s">
        <v>254</v>
      </c>
    </row>
    <row r="6" spans="1:11" x14ac:dyDescent="0.2">
      <c r="A6" s="109" t="s">
        <v>226</v>
      </c>
      <c r="B6" s="114"/>
      <c r="C6" s="114"/>
      <c r="D6" s="114"/>
      <c r="E6" s="114"/>
      <c r="F6" s="127"/>
      <c r="G6" s="127"/>
      <c r="H6" s="127"/>
      <c r="I6" s="127"/>
      <c r="J6" s="127"/>
      <c r="K6" s="127"/>
    </row>
    <row r="7" spans="1:11" x14ac:dyDescent="0.2">
      <c r="A7" s="110" t="s">
        <v>106</v>
      </c>
      <c r="B7" s="111">
        <v>808242489</v>
      </c>
      <c r="C7" s="128">
        <v>609476485</v>
      </c>
      <c r="D7" s="128">
        <v>968882658</v>
      </c>
      <c r="E7" s="128">
        <v>1032764622</v>
      </c>
      <c r="F7" s="186">
        <v>766659703</v>
      </c>
      <c r="G7" s="186">
        <v>704779698</v>
      </c>
      <c r="H7" s="186">
        <v>2984680192</v>
      </c>
      <c r="I7" s="186">
        <v>2756104381</v>
      </c>
      <c r="J7" s="137">
        <v>87690817</v>
      </c>
      <c r="K7" s="187" t="s">
        <v>2243</v>
      </c>
    </row>
    <row r="8" spans="1:11" x14ac:dyDescent="0.2">
      <c r="A8" s="110" t="s">
        <v>227</v>
      </c>
      <c r="B8" s="112">
        <v>50.51</v>
      </c>
      <c r="C8" s="129">
        <v>43.46</v>
      </c>
      <c r="D8" s="129">
        <v>43.76</v>
      </c>
      <c r="E8" s="129">
        <v>45.48</v>
      </c>
      <c r="F8" s="121">
        <v>49.9</v>
      </c>
      <c r="G8" s="121">
        <v>43</v>
      </c>
      <c r="H8" s="126">
        <v>45.91</v>
      </c>
      <c r="I8" s="126">
        <v>46.15</v>
      </c>
      <c r="J8" s="20">
        <v>55.92</v>
      </c>
      <c r="K8" s="20">
        <v>47.31</v>
      </c>
    </row>
    <row r="9" spans="1:11" x14ac:dyDescent="0.2">
      <c r="A9" s="113" t="s">
        <v>228</v>
      </c>
      <c r="B9" s="114"/>
      <c r="C9" s="130"/>
      <c r="D9" s="130"/>
      <c r="E9" s="130"/>
      <c r="F9" s="114"/>
      <c r="G9" s="114"/>
      <c r="H9" s="114"/>
      <c r="I9" s="114"/>
      <c r="J9" s="127"/>
      <c r="K9" s="127"/>
    </row>
    <row r="10" spans="1:11" x14ac:dyDescent="0.2">
      <c r="A10" s="115" t="s">
        <v>229</v>
      </c>
      <c r="B10" s="111">
        <v>29728</v>
      </c>
      <c r="C10" s="128">
        <v>32803</v>
      </c>
      <c r="D10" s="128">
        <v>39006</v>
      </c>
      <c r="E10" s="128">
        <v>31520</v>
      </c>
      <c r="F10" s="165">
        <v>25808</v>
      </c>
      <c r="G10" s="165">
        <v>33421</v>
      </c>
      <c r="H10" s="120">
        <v>58232</v>
      </c>
      <c r="I10" s="120">
        <v>51713</v>
      </c>
      <c r="J10" s="8">
        <v>19925</v>
      </c>
      <c r="K10" s="20"/>
    </row>
    <row r="11" spans="1:11" x14ac:dyDescent="0.2">
      <c r="A11" s="115" t="s">
        <v>230</v>
      </c>
      <c r="B11" s="143">
        <v>9281.4670680839608</v>
      </c>
      <c r="C11" s="128">
        <v>10069.374630369201</v>
      </c>
      <c r="D11" s="128">
        <v>8428.7254524944892</v>
      </c>
      <c r="E11" s="128">
        <v>8836.92560279188</v>
      </c>
      <c r="F11" s="165">
        <v>6467.2388019218797</v>
      </c>
      <c r="G11" s="165">
        <v>13206.9158612848</v>
      </c>
      <c r="H11" s="120">
        <v>16205.956604616</v>
      </c>
      <c r="I11" s="120">
        <v>13930.5228665906</v>
      </c>
      <c r="J11" s="8">
        <v>2768.8619322459199</v>
      </c>
      <c r="K11" s="8"/>
    </row>
    <row r="12" spans="1:11" x14ac:dyDescent="0.2">
      <c r="A12" s="115" t="s">
        <v>231</v>
      </c>
      <c r="B12" s="111">
        <v>2217.52741523143</v>
      </c>
      <c r="C12" s="128">
        <v>1929.7688626040299</v>
      </c>
      <c r="D12" s="128">
        <v>1625.8855047941299</v>
      </c>
      <c r="E12" s="128">
        <v>1838.8739530456901</v>
      </c>
      <c r="F12" s="165">
        <v>1424.8222644141399</v>
      </c>
      <c r="G12" s="165">
        <v>2201.3222524759899</v>
      </c>
      <c r="H12" s="120">
        <v>1229.6439758208501</v>
      </c>
      <c r="I12" s="120">
        <v>1178.4087753562901</v>
      </c>
      <c r="J12" s="8">
        <v>1961.58710163112</v>
      </c>
      <c r="K12" s="20"/>
    </row>
    <row r="13" spans="1:11" x14ac:dyDescent="0.2">
      <c r="A13" s="115" t="s">
        <v>232</v>
      </c>
      <c r="B13" s="119">
        <v>79.2</v>
      </c>
      <c r="C13" s="132">
        <v>89.4</v>
      </c>
      <c r="D13" s="132">
        <v>76.540000000000006</v>
      </c>
      <c r="E13" s="132">
        <v>68.98</v>
      </c>
      <c r="F13" s="183">
        <v>82.6</v>
      </c>
      <c r="G13" s="183">
        <v>78.400000000000006</v>
      </c>
      <c r="H13" s="119">
        <f>(54711/H10)*100</f>
        <v>93.953496359390016</v>
      </c>
      <c r="I13" s="119">
        <f>(48791/I10)*100</f>
        <v>94.349583276932307</v>
      </c>
      <c r="J13" s="184">
        <f>(4856/J10)*100</f>
        <v>24.371392722710166</v>
      </c>
      <c r="K13" s="185"/>
    </row>
    <row r="14" spans="1:11" x14ac:dyDescent="0.2">
      <c r="A14" s="115" t="s">
        <v>233</v>
      </c>
      <c r="B14" s="116">
        <f>(275919453/B7)*100</f>
        <v>34.13820193261332</v>
      </c>
      <c r="C14" s="116">
        <f>(330305696/C7)*100</f>
        <v>54.194986046098236</v>
      </c>
      <c r="D14" s="116">
        <f>(328770865/D7)*100</f>
        <v>33.932990985581249</v>
      </c>
      <c r="E14" s="116">
        <f>(328770865/E7)*100</f>
        <v>31.834055698317677</v>
      </c>
      <c r="F14" s="116">
        <f>(166906499/F7)*100</f>
        <v>21.770610656446618</v>
      </c>
      <c r="G14" s="116">
        <f>(441388335/G7)*100</f>
        <v>62.627844736810225</v>
      </c>
      <c r="H14" s="116">
        <f>(909556932/H7)*100</f>
        <v>30.474183949018546</v>
      </c>
      <c r="I14" s="116">
        <f>(697136822/I7)*100</f>
        <v>25.294282277765447</v>
      </c>
      <c r="J14" s="163">
        <f>(55169574/J7)*100</f>
        <v>62.913741583682594</v>
      </c>
      <c r="K14" s="20"/>
    </row>
    <row r="15" spans="1:11" x14ac:dyDescent="0.2">
      <c r="A15" s="115" t="s">
        <v>234</v>
      </c>
      <c r="B15" s="112">
        <v>57.43</v>
      </c>
      <c r="C15" s="131">
        <v>51.18</v>
      </c>
      <c r="D15" s="131">
        <v>54.23</v>
      </c>
      <c r="E15" s="131">
        <v>54.19</v>
      </c>
      <c r="F15" s="129">
        <v>57.75</v>
      </c>
      <c r="G15" s="129">
        <v>53.97</v>
      </c>
      <c r="H15" s="112">
        <v>57.84</v>
      </c>
      <c r="I15" s="112">
        <v>57.78</v>
      </c>
      <c r="J15" s="20">
        <v>60.77</v>
      </c>
      <c r="K15" s="20"/>
    </row>
    <row r="16" spans="1:11" x14ac:dyDescent="0.2">
      <c r="A16" s="117" t="s">
        <v>235</v>
      </c>
      <c r="B16" s="114"/>
      <c r="C16" s="130"/>
      <c r="D16" s="130"/>
      <c r="E16" s="130"/>
      <c r="F16" s="130"/>
      <c r="G16" s="130"/>
      <c r="H16" s="114"/>
      <c r="I16" s="114"/>
      <c r="J16" s="127"/>
      <c r="K16" s="127"/>
    </row>
    <row r="17" spans="1:11" x14ac:dyDescent="0.2">
      <c r="A17" s="110" t="s">
        <v>2273</v>
      </c>
      <c r="B17" s="116">
        <v>19.209634015070002</v>
      </c>
      <c r="C17" s="131">
        <v>19.0348443739902</v>
      </c>
      <c r="D17" s="131">
        <v>12.461698200276899</v>
      </c>
      <c r="E17" s="131">
        <v>11.628775380710699</v>
      </c>
      <c r="F17" s="166">
        <v>12.916731246125201</v>
      </c>
      <c r="G17" s="166">
        <v>18.642201011340202</v>
      </c>
      <c r="H17" s="121">
        <v>11.6366087374639</v>
      </c>
      <c r="I17" s="121">
        <v>10.8396921470423</v>
      </c>
      <c r="J17" s="94">
        <v>3.3946800501882102</v>
      </c>
      <c r="K17" s="94"/>
    </row>
    <row r="18" spans="1:11" x14ac:dyDescent="0.2">
      <c r="A18" s="110" t="s">
        <v>236</v>
      </c>
      <c r="B18" s="116">
        <v>115.43829588277301</v>
      </c>
      <c r="C18" s="131">
        <v>101.38085842408699</v>
      </c>
      <c r="D18" s="131">
        <v>130.47062115161901</v>
      </c>
      <c r="E18" s="131">
        <v>158.131350279234</v>
      </c>
      <c r="F18" s="166">
        <v>110.308268962517</v>
      </c>
      <c r="G18" s="166">
        <v>118.08274415327401</v>
      </c>
      <c r="H18" s="121">
        <v>105.670303398793</v>
      </c>
      <c r="I18" s="121">
        <v>108.712384020779</v>
      </c>
      <c r="J18" s="94">
        <v>577.84152633835504</v>
      </c>
      <c r="K18" s="94"/>
    </row>
    <row r="19" spans="1:11" x14ac:dyDescent="0.2">
      <c r="A19" s="110" t="s">
        <v>237</v>
      </c>
      <c r="B19" s="116">
        <v>65.922655000000006</v>
      </c>
      <c r="C19" s="131">
        <v>63.302208</v>
      </c>
      <c r="D19" s="131">
        <v>63.419289999999997</v>
      </c>
      <c r="E19" s="131">
        <v>57.961306999999998</v>
      </c>
      <c r="F19" s="166">
        <v>36.771813000000002</v>
      </c>
      <c r="G19" s="166">
        <v>73.570391000000001</v>
      </c>
      <c r="H19" s="121">
        <v>71.604628000000005</v>
      </c>
      <c r="I19" s="121">
        <v>60.939053000000001</v>
      </c>
      <c r="J19" s="94">
        <v>39.084623000000001</v>
      </c>
      <c r="K19" s="94"/>
    </row>
    <row r="20" spans="1:11" x14ac:dyDescent="0.2">
      <c r="A20" s="113" t="s">
        <v>238</v>
      </c>
      <c r="B20" s="180"/>
      <c r="C20" s="181"/>
      <c r="D20" s="181"/>
      <c r="E20" s="181"/>
      <c r="F20" s="181"/>
      <c r="G20" s="181"/>
      <c r="H20" s="180"/>
      <c r="I20" s="180"/>
      <c r="J20" s="182"/>
      <c r="K20" s="182"/>
    </row>
    <row r="21" spans="1:11" x14ac:dyDescent="0.2">
      <c r="A21" s="115" t="s">
        <v>239</v>
      </c>
      <c r="B21" s="116">
        <f>(28449/B10)*100</f>
        <v>95.697658772874064</v>
      </c>
      <c r="C21" s="116">
        <f>(30749/C10)*100</f>
        <v>93.738377587415783</v>
      </c>
      <c r="D21" s="116">
        <f>(37444/D10)*100</f>
        <v>95.995487873660466</v>
      </c>
      <c r="E21" s="116">
        <f>(30259/E10)*100</f>
        <v>95.9993654822335</v>
      </c>
      <c r="F21" s="116">
        <f>(22775/F10)*100</f>
        <v>88.247830130192185</v>
      </c>
      <c r="G21" s="116">
        <f>(32632/G10)*100</f>
        <v>97.639208880643906</v>
      </c>
      <c r="H21" s="116">
        <f>(42969/H10)*100</f>
        <v>73.78932545679352</v>
      </c>
      <c r="I21" s="116">
        <f>(39094/I10)*100</f>
        <v>75.598012105273341</v>
      </c>
      <c r="J21" s="94">
        <f>(14217/J10)*100</f>
        <v>71.352572145545807</v>
      </c>
      <c r="K21" s="94"/>
    </row>
    <row r="22" spans="1:11" x14ac:dyDescent="0.2">
      <c r="A22" s="115" t="s">
        <v>236</v>
      </c>
      <c r="B22" s="116">
        <v>387.92320850636202</v>
      </c>
      <c r="C22" s="131">
        <v>451.32664296810202</v>
      </c>
      <c r="D22" s="131">
        <v>593.52809931219599</v>
      </c>
      <c r="E22" s="131">
        <v>658.40620382724603</v>
      </c>
      <c r="F22" s="166">
        <v>423.13755621092099</v>
      </c>
      <c r="G22" s="166">
        <v>623.82202774668394</v>
      </c>
      <c r="H22" s="121">
        <v>1407.9969470011699</v>
      </c>
      <c r="I22" s="121">
        <v>1295.9871000707501</v>
      </c>
      <c r="J22" s="94">
        <v>337.11177013036001</v>
      </c>
      <c r="K22" s="94"/>
    </row>
    <row r="23" spans="1:11" x14ac:dyDescent="0.2">
      <c r="A23" s="115" t="s">
        <v>237</v>
      </c>
      <c r="B23" s="116">
        <v>209.99679800000001</v>
      </c>
      <c r="C23" s="131">
        <v>267.003488</v>
      </c>
      <c r="D23" s="131">
        <v>265.35157500000003</v>
      </c>
      <c r="E23" s="131">
        <v>220.578588</v>
      </c>
      <c r="F23" s="166">
        <v>130.13468599999999</v>
      </c>
      <c r="G23" s="166">
        <v>367.81794400000001</v>
      </c>
      <c r="H23" s="121">
        <v>837.95230400000003</v>
      </c>
      <c r="I23" s="121">
        <v>636.19777299999998</v>
      </c>
      <c r="J23" s="94">
        <v>16.084951</v>
      </c>
      <c r="K23" s="94"/>
    </row>
    <row r="24" spans="1:11" x14ac:dyDescent="0.2">
      <c r="A24" s="117" t="s">
        <v>240</v>
      </c>
      <c r="B24" s="114"/>
      <c r="C24" s="130"/>
      <c r="D24" s="130"/>
      <c r="E24" s="130"/>
      <c r="F24" s="130"/>
      <c r="G24" s="130"/>
      <c r="H24" s="114"/>
      <c r="I24" s="114"/>
      <c r="J24" s="164"/>
      <c r="K24" s="127"/>
    </row>
    <row r="25" spans="1:11" x14ac:dyDescent="0.2">
      <c r="A25" s="110" t="s">
        <v>236</v>
      </c>
      <c r="B25" s="111">
        <v>15108.458356728401</v>
      </c>
      <c r="C25" s="128">
        <v>5983.30917113142</v>
      </c>
      <c r="D25" s="128">
        <v>9538.0848352373505</v>
      </c>
      <c r="E25" s="128">
        <v>18050.014422710999</v>
      </c>
      <c r="F25" s="165">
        <v>13545.2538416234</v>
      </c>
      <c r="G25" s="165">
        <v>6336.5389419028897</v>
      </c>
      <c r="H25" s="120">
        <v>21624.9390718</v>
      </c>
      <c r="I25" s="120">
        <v>20921.507237500002</v>
      </c>
      <c r="J25" s="8">
        <v>1525.4270833333301</v>
      </c>
      <c r="K25" s="20"/>
    </row>
    <row r="26" spans="1:11" x14ac:dyDescent="0.2">
      <c r="A26" s="117" t="s">
        <v>241</v>
      </c>
      <c r="B26" s="114"/>
      <c r="C26" s="130"/>
      <c r="D26" s="130"/>
      <c r="E26" s="130"/>
      <c r="F26" s="118"/>
      <c r="G26" s="118"/>
      <c r="H26" s="118"/>
      <c r="I26" s="118"/>
      <c r="J26" s="127"/>
      <c r="K26" s="127"/>
    </row>
    <row r="27" spans="1:11" x14ac:dyDescent="0.2">
      <c r="A27" s="110" t="s">
        <v>242</v>
      </c>
      <c r="B27" s="122">
        <v>19.86</v>
      </c>
      <c r="C27" s="133">
        <v>18.170000000000002</v>
      </c>
      <c r="D27" s="133">
        <v>20.84</v>
      </c>
      <c r="E27" s="133">
        <v>20.76</v>
      </c>
      <c r="F27" s="133">
        <v>18.21</v>
      </c>
      <c r="G27" s="123">
        <v>17.010000000000002</v>
      </c>
      <c r="H27" s="123">
        <v>18.53</v>
      </c>
      <c r="I27" s="123">
        <v>18.37</v>
      </c>
      <c r="J27" s="20">
        <v>0</v>
      </c>
      <c r="K27" s="20"/>
    </row>
    <row r="28" spans="1:11" x14ac:dyDescent="0.2">
      <c r="A28" s="110" t="s">
        <v>243</v>
      </c>
      <c r="B28" s="122">
        <v>54.13</v>
      </c>
      <c r="C28" s="133">
        <v>37.92</v>
      </c>
      <c r="D28" s="133">
        <v>43.38</v>
      </c>
      <c r="E28" s="133">
        <v>39.64</v>
      </c>
      <c r="F28" s="133">
        <v>57.16</v>
      </c>
      <c r="G28" s="123">
        <v>41.39</v>
      </c>
      <c r="H28" s="123">
        <v>52.69</v>
      </c>
      <c r="I28" s="123">
        <v>52.85</v>
      </c>
      <c r="J28" s="20">
        <v>0.02</v>
      </c>
      <c r="K28" s="20"/>
    </row>
    <row r="29" spans="1:11" x14ac:dyDescent="0.2">
      <c r="A29" s="110" t="s">
        <v>244</v>
      </c>
      <c r="B29" s="122">
        <v>26</v>
      </c>
      <c r="C29" s="133">
        <v>43.91</v>
      </c>
      <c r="D29" s="133">
        <v>35.78</v>
      </c>
      <c r="E29" s="133">
        <v>39.590000000000003</v>
      </c>
      <c r="F29" s="133">
        <v>24.62</v>
      </c>
      <c r="G29" s="123">
        <v>41.6</v>
      </c>
      <c r="H29" s="123">
        <v>28.78</v>
      </c>
      <c r="I29" s="123">
        <v>28.78</v>
      </c>
      <c r="J29" s="20">
        <v>99.98</v>
      </c>
      <c r="K29" s="20"/>
    </row>
    <row r="30" spans="1:11" x14ac:dyDescent="0.2">
      <c r="A30" s="117" t="s">
        <v>241</v>
      </c>
      <c r="B30" s="114"/>
      <c r="C30" s="114"/>
      <c r="D30" s="114"/>
      <c r="E30" s="114"/>
      <c r="F30" s="114"/>
      <c r="G30" s="118"/>
      <c r="H30" s="118"/>
      <c r="I30" s="118"/>
      <c r="J30" s="127"/>
      <c r="K30" s="127"/>
    </row>
    <row r="31" spans="1:11" x14ac:dyDescent="0.2">
      <c r="A31" s="110" t="s">
        <v>245</v>
      </c>
      <c r="B31" s="122">
        <v>96.42</v>
      </c>
      <c r="C31" s="133">
        <v>96.4</v>
      </c>
      <c r="D31" s="133">
        <v>96.33</v>
      </c>
      <c r="E31" s="133">
        <v>95.36</v>
      </c>
      <c r="F31" s="133">
        <v>97.03</v>
      </c>
      <c r="G31" s="123">
        <v>95.27</v>
      </c>
      <c r="H31" s="123">
        <v>96.89</v>
      </c>
      <c r="I31" s="123">
        <v>96.93</v>
      </c>
      <c r="J31" s="20">
        <v>56.47</v>
      </c>
      <c r="K31" s="20"/>
    </row>
    <row r="33" spans="1:2" x14ac:dyDescent="0.2">
      <c r="A33" s="125" t="s">
        <v>2274</v>
      </c>
    </row>
    <row r="34" spans="1:2" x14ac:dyDescent="0.2">
      <c r="A34" s="125" t="s">
        <v>2272</v>
      </c>
    </row>
    <row r="35" spans="1:2" x14ac:dyDescent="0.2">
      <c r="A35" s="125" t="s">
        <v>2275</v>
      </c>
      <c r="B35" s="101"/>
    </row>
    <row r="36" spans="1:2" x14ac:dyDescent="0.2">
      <c r="A36" s="125"/>
      <c r="B36" s="125"/>
    </row>
    <row r="37" spans="1:2" x14ac:dyDescent="0.2">
      <c r="A37" s="125"/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2"/>
  <sheetViews>
    <sheetView topLeftCell="A2" zoomScale="173" zoomScaleNormal="115" workbookViewId="0">
      <selection activeCell="G8" sqref="G8"/>
    </sheetView>
  </sheetViews>
  <sheetFormatPr baseColWidth="10" defaultColWidth="11" defaultRowHeight="16" x14ac:dyDescent="0.2"/>
  <cols>
    <col min="1" max="1" width="11" style="147" customWidth="1"/>
    <col min="2" max="2" width="6.1640625" style="147" bestFit="1" customWidth="1"/>
    <col min="3" max="3" width="10.5" style="147" bestFit="1" customWidth="1"/>
    <col min="4" max="4" width="6.1640625" style="147" bestFit="1" customWidth="1"/>
    <col min="5" max="5" width="23.1640625" style="147" customWidth="1"/>
    <col min="6" max="6" width="11" style="147"/>
    <col min="7" max="7" width="27.6640625" style="147" customWidth="1"/>
    <col min="8" max="16384" width="11" style="147"/>
  </cols>
  <sheetData>
    <row r="1" spans="1:8" x14ac:dyDescent="0.2">
      <c r="A1" s="220" t="s">
        <v>2850</v>
      </c>
    </row>
    <row r="2" spans="1:8" x14ac:dyDescent="0.2">
      <c r="A2" s="360" t="s">
        <v>2760</v>
      </c>
      <c r="B2" s="360"/>
      <c r="C2" s="360"/>
      <c r="D2" s="360"/>
      <c r="E2" s="360" t="s">
        <v>2817</v>
      </c>
      <c r="F2" s="360"/>
      <c r="G2" s="360"/>
      <c r="H2" s="360"/>
    </row>
    <row r="3" spans="1:8" x14ac:dyDescent="0.2">
      <c r="A3" s="370" t="s">
        <v>19</v>
      </c>
      <c r="B3" s="370"/>
      <c r="C3" s="370" t="s">
        <v>83</v>
      </c>
      <c r="D3" s="370"/>
      <c r="E3" s="370" t="s">
        <v>19</v>
      </c>
      <c r="F3" s="370"/>
      <c r="G3" s="370" t="s">
        <v>83</v>
      </c>
      <c r="H3" s="370"/>
    </row>
    <row r="4" spans="1:8" x14ac:dyDescent="0.2">
      <c r="A4" s="95" t="s">
        <v>2816</v>
      </c>
      <c r="B4" s="95" t="s">
        <v>2761</v>
      </c>
      <c r="C4" s="95" t="s">
        <v>2816</v>
      </c>
      <c r="D4" s="95" t="s">
        <v>2761</v>
      </c>
      <c r="E4" s="95" t="s">
        <v>2867</v>
      </c>
      <c r="F4" s="95" t="s">
        <v>2761</v>
      </c>
      <c r="G4" s="95" t="s">
        <v>2867</v>
      </c>
      <c r="H4" s="95" t="s">
        <v>2761</v>
      </c>
    </row>
    <row r="5" spans="1:8" x14ac:dyDescent="0.2">
      <c r="A5" s="156" t="s">
        <v>2762</v>
      </c>
      <c r="B5" s="126">
        <v>656</v>
      </c>
      <c r="C5" s="156" t="s">
        <v>2762</v>
      </c>
      <c r="D5" s="126">
        <v>564</v>
      </c>
      <c r="E5" s="156" t="s">
        <v>2868</v>
      </c>
      <c r="F5" s="126">
        <v>23</v>
      </c>
      <c r="G5" s="156" t="s">
        <v>2868</v>
      </c>
      <c r="H5" s="126">
        <v>25</v>
      </c>
    </row>
    <row r="6" spans="1:8" x14ac:dyDescent="0.2">
      <c r="A6" s="156" t="s">
        <v>2763</v>
      </c>
      <c r="B6" s="126">
        <v>286</v>
      </c>
      <c r="C6" s="156" t="s">
        <v>2763</v>
      </c>
      <c r="D6" s="126">
        <v>244</v>
      </c>
      <c r="E6" s="156" t="s">
        <v>2869</v>
      </c>
      <c r="F6" s="126">
        <v>255</v>
      </c>
      <c r="G6" s="156" t="s">
        <v>2869</v>
      </c>
      <c r="H6" s="126">
        <v>2983</v>
      </c>
    </row>
    <row r="7" spans="1:8" x14ac:dyDescent="0.2">
      <c r="A7" s="156" t="s">
        <v>2764</v>
      </c>
      <c r="B7" s="126">
        <v>669</v>
      </c>
      <c r="C7" s="156" t="s">
        <v>2764</v>
      </c>
      <c r="D7" s="126">
        <v>523</v>
      </c>
      <c r="E7" s="156" t="s">
        <v>2870</v>
      </c>
      <c r="F7" s="126">
        <v>19</v>
      </c>
      <c r="G7" s="156" t="s">
        <v>2870</v>
      </c>
      <c r="H7" s="126">
        <v>13</v>
      </c>
    </row>
    <row r="8" spans="1:8" x14ac:dyDescent="0.2">
      <c r="A8" s="156" t="s">
        <v>2765</v>
      </c>
      <c r="B8" s="126">
        <v>41</v>
      </c>
      <c r="C8" s="156" t="s">
        <v>2765</v>
      </c>
      <c r="D8" s="126">
        <v>14</v>
      </c>
      <c r="E8" s="219" t="s">
        <v>1126</v>
      </c>
      <c r="F8" s="95">
        <f>SUM(F5:F7)</f>
        <v>297</v>
      </c>
      <c r="G8" s="219" t="s">
        <v>1126</v>
      </c>
      <c r="H8" s="95">
        <f>SUM(H5:H7)</f>
        <v>3021</v>
      </c>
    </row>
    <row r="9" spans="1:8" x14ac:dyDescent="0.2">
      <c r="A9" s="156" t="s">
        <v>2766</v>
      </c>
      <c r="B9" s="126">
        <v>4</v>
      </c>
      <c r="C9" s="156" t="s">
        <v>2766</v>
      </c>
      <c r="D9" s="126">
        <v>3</v>
      </c>
    </row>
    <row r="10" spans="1:8" x14ac:dyDescent="0.2">
      <c r="A10" s="156" t="s">
        <v>2767</v>
      </c>
      <c r="B10" s="126">
        <v>20</v>
      </c>
      <c r="C10" s="156" t="s">
        <v>2767</v>
      </c>
      <c r="D10" s="126">
        <v>9</v>
      </c>
    </row>
    <row r="11" spans="1:8" x14ac:dyDescent="0.2">
      <c r="A11" s="156" t="s">
        <v>2768</v>
      </c>
      <c r="B11" s="126">
        <v>3</v>
      </c>
      <c r="C11" s="156" t="s">
        <v>2768</v>
      </c>
      <c r="D11" s="126">
        <v>1</v>
      </c>
    </row>
    <row r="12" spans="1:8" x14ac:dyDescent="0.2">
      <c r="A12" s="156" t="s">
        <v>2769</v>
      </c>
      <c r="B12" s="126">
        <v>252</v>
      </c>
      <c r="C12" s="156" t="s">
        <v>2769</v>
      </c>
      <c r="D12" s="126">
        <v>213</v>
      </c>
    </row>
    <row r="13" spans="1:8" x14ac:dyDescent="0.2">
      <c r="A13" s="156" t="s">
        <v>2770</v>
      </c>
      <c r="B13" s="126">
        <v>710</v>
      </c>
      <c r="C13" s="156" t="s">
        <v>2770</v>
      </c>
      <c r="D13" s="126">
        <v>618</v>
      </c>
    </row>
    <row r="14" spans="1:8" x14ac:dyDescent="0.2">
      <c r="A14" s="156" t="s">
        <v>2771</v>
      </c>
      <c r="B14" s="126">
        <v>2</v>
      </c>
      <c r="C14" s="156" t="s">
        <v>2771</v>
      </c>
      <c r="D14" s="126">
        <v>1</v>
      </c>
    </row>
    <row r="15" spans="1:8" x14ac:dyDescent="0.2">
      <c r="A15" s="156" t="s">
        <v>2772</v>
      </c>
      <c r="B15" s="126">
        <v>26</v>
      </c>
      <c r="C15" s="156" t="s">
        <v>2772</v>
      </c>
      <c r="D15" s="126">
        <v>12</v>
      </c>
    </row>
    <row r="16" spans="1:8" x14ac:dyDescent="0.2">
      <c r="A16" s="156" t="s">
        <v>2773</v>
      </c>
      <c r="B16" s="126">
        <v>135</v>
      </c>
      <c r="C16" s="156" t="s">
        <v>2773</v>
      </c>
      <c r="D16" s="126">
        <v>116</v>
      </c>
    </row>
    <row r="17" spans="1:4" x14ac:dyDescent="0.2">
      <c r="A17" s="156" t="s">
        <v>2774</v>
      </c>
      <c r="B17" s="126">
        <v>1405</v>
      </c>
      <c r="C17" s="156" t="s">
        <v>2774</v>
      </c>
      <c r="D17" s="126">
        <v>1230</v>
      </c>
    </row>
    <row r="18" spans="1:4" x14ac:dyDescent="0.2">
      <c r="A18" s="156" t="s">
        <v>2775</v>
      </c>
      <c r="B18" s="126">
        <v>1454</v>
      </c>
      <c r="C18" s="156" t="s">
        <v>2775</v>
      </c>
      <c r="D18" s="126">
        <v>1238</v>
      </c>
    </row>
    <row r="19" spans="1:4" x14ac:dyDescent="0.2">
      <c r="A19" s="156" t="s">
        <v>2776</v>
      </c>
      <c r="B19" s="126">
        <v>26</v>
      </c>
      <c r="C19" s="156" t="s">
        <v>2776</v>
      </c>
      <c r="D19" s="126">
        <v>22</v>
      </c>
    </row>
    <row r="20" spans="1:4" x14ac:dyDescent="0.2">
      <c r="A20" s="156" t="s">
        <v>2777</v>
      </c>
      <c r="B20" s="126">
        <v>302</v>
      </c>
      <c r="C20" s="156" t="s">
        <v>2777</v>
      </c>
      <c r="D20" s="126">
        <v>249</v>
      </c>
    </row>
    <row r="21" spans="1:4" x14ac:dyDescent="0.2">
      <c r="A21" s="156" t="s">
        <v>2778</v>
      </c>
      <c r="B21" s="126">
        <v>7</v>
      </c>
      <c r="C21" s="156" t="s">
        <v>2778</v>
      </c>
      <c r="D21" s="126">
        <v>9</v>
      </c>
    </row>
    <row r="22" spans="1:4" x14ac:dyDescent="0.2">
      <c r="A22" s="156" t="s">
        <v>2779</v>
      </c>
      <c r="B22" s="126">
        <v>237</v>
      </c>
      <c r="C22" s="156" t="s">
        <v>2779</v>
      </c>
      <c r="D22" s="126">
        <v>211</v>
      </c>
    </row>
    <row r="23" spans="1:4" x14ac:dyDescent="0.2">
      <c r="A23" s="156" t="s">
        <v>2780</v>
      </c>
      <c r="B23" s="126">
        <v>988</v>
      </c>
      <c r="C23" s="156" t="s">
        <v>2780</v>
      </c>
      <c r="D23" s="126">
        <v>904</v>
      </c>
    </row>
    <row r="24" spans="1:4" x14ac:dyDescent="0.2">
      <c r="A24" s="156" t="s">
        <v>2781</v>
      </c>
      <c r="B24" s="126">
        <v>70</v>
      </c>
      <c r="C24" s="156" t="s">
        <v>2781</v>
      </c>
      <c r="D24" s="126">
        <v>64</v>
      </c>
    </row>
    <row r="25" spans="1:4" x14ac:dyDescent="0.2">
      <c r="A25" s="156" t="s">
        <v>2782</v>
      </c>
      <c r="B25" s="126">
        <v>39</v>
      </c>
      <c r="C25" s="156" t="s">
        <v>2782</v>
      </c>
      <c r="D25" s="126">
        <v>32</v>
      </c>
    </row>
    <row r="26" spans="1:4" x14ac:dyDescent="0.2">
      <c r="A26" s="156" t="s">
        <v>2783</v>
      </c>
      <c r="B26" s="126">
        <v>21</v>
      </c>
      <c r="C26" s="156" t="s">
        <v>2783</v>
      </c>
      <c r="D26" s="126">
        <v>23</v>
      </c>
    </row>
    <row r="27" spans="1:4" x14ac:dyDescent="0.2">
      <c r="A27" s="156" t="s">
        <v>2784</v>
      </c>
      <c r="B27" s="126">
        <v>2</v>
      </c>
      <c r="C27" s="156" t="s">
        <v>2784</v>
      </c>
      <c r="D27" s="126">
        <v>1</v>
      </c>
    </row>
    <row r="28" spans="1:4" x14ac:dyDescent="0.2">
      <c r="A28" s="156" t="s">
        <v>2785</v>
      </c>
      <c r="B28" s="126">
        <v>84</v>
      </c>
      <c r="C28" s="156" t="s">
        <v>2785</v>
      </c>
      <c r="D28" s="126">
        <v>826</v>
      </c>
    </row>
    <row r="29" spans="1:4" x14ac:dyDescent="0.2">
      <c r="A29" s="156" t="s">
        <v>2786</v>
      </c>
      <c r="B29" s="126">
        <v>81</v>
      </c>
      <c r="C29" s="156" t="s">
        <v>2786</v>
      </c>
      <c r="D29" s="126">
        <v>70</v>
      </c>
    </row>
    <row r="30" spans="1:4" x14ac:dyDescent="0.2">
      <c r="A30" s="156" t="s">
        <v>2787</v>
      </c>
      <c r="B30" s="126">
        <v>19</v>
      </c>
      <c r="C30" s="156" t="s">
        <v>2787</v>
      </c>
      <c r="D30" s="126">
        <v>21</v>
      </c>
    </row>
    <row r="31" spans="1:4" x14ac:dyDescent="0.2">
      <c r="A31" s="156" t="s">
        <v>2788</v>
      </c>
      <c r="B31" s="126">
        <v>107</v>
      </c>
      <c r="C31" s="156" t="s">
        <v>2788</v>
      </c>
      <c r="D31" s="126">
        <v>93</v>
      </c>
    </row>
    <row r="32" spans="1:4" x14ac:dyDescent="0.2">
      <c r="A32" s="156" t="s">
        <v>2789</v>
      </c>
      <c r="B32" s="126">
        <v>1</v>
      </c>
      <c r="C32" s="156" t="s">
        <v>2789</v>
      </c>
      <c r="D32" s="126">
        <v>1</v>
      </c>
    </row>
    <row r="33" spans="1:4" x14ac:dyDescent="0.2">
      <c r="A33" s="156" t="s">
        <v>2790</v>
      </c>
      <c r="B33" s="126">
        <v>180</v>
      </c>
      <c r="C33" s="156" t="s">
        <v>2790</v>
      </c>
      <c r="D33" s="126">
        <v>140</v>
      </c>
    </row>
    <row r="34" spans="1:4" x14ac:dyDescent="0.2">
      <c r="A34" s="156" t="s">
        <v>2791</v>
      </c>
      <c r="B34" s="126">
        <v>1</v>
      </c>
      <c r="C34" s="156" t="s">
        <v>2791</v>
      </c>
      <c r="D34" s="126">
        <v>1</v>
      </c>
    </row>
    <row r="35" spans="1:4" x14ac:dyDescent="0.2">
      <c r="A35" s="156" t="s">
        <v>2792</v>
      </c>
      <c r="B35" s="126">
        <v>27</v>
      </c>
      <c r="C35" s="156" t="s">
        <v>2792</v>
      </c>
      <c r="D35" s="126">
        <v>3</v>
      </c>
    </row>
    <row r="36" spans="1:4" x14ac:dyDescent="0.2">
      <c r="A36" s="156" t="s">
        <v>2793</v>
      </c>
      <c r="B36" s="126">
        <v>45</v>
      </c>
      <c r="C36" s="156" t="s">
        <v>2793</v>
      </c>
      <c r="D36" s="126">
        <v>46</v>
      </c>
    </row>
    <row r="37" spans="1:4" x14ac:dyDescent="0.2">
      <c r="A37" s="156" t="s">
        <v>2794</v>
      </c>
      <c r="B37" s="126">
        <v>57</v>
      </c>
      <c r="C37" s="156" t="s">
        <v>2794</v>
      </c>
      <c r="D37" s="126">
        <v>30</v>
      </c>
    </row>
    <row r="38" spans="1:4" x14ac:dyDescent="0.2">
      <c r="A38" s="156" t="s">
        <v>2795</v>
      </c>
      <c r="B38" s="126">
        <v>6</v>
      </c>
      <c r="C38" s="156" t="s">
        <v>2795</v>
      </c>
      <c r="D38" s="126">
        <v>4</v>
      </c>
    </row>
    <row r="39" spans="1:4" x14ac:dyDescent="0.2">
      <c r="A39" s="156" t="s">
        <v>2796</v>
      </c>
      <c r="B39" s="126">
        <v>7</v>
      </c>
      <c r="C39" s="156" t="s">
        <v>2796</v>
      </c>
      <c r="D39" s="126">
        <v>9</v>
      </c>
    </row>
    <row r="40" spans="1:4" x14ac:dyDescent="0.2">
      <c r="A40" s="156" t="s">
        <v>2797</v>
      </c>
      <c r="B40" s="126">
        <v>0</v>
      </c>
      <c r="C40" s="156" t="s">
        <v>2797</v>
      </c>
      <c r="D40" s="126">
        <v>5</v>
      </c>
    </row>
    <row r="41" spans="1:4" x14ac:dyDescent="0.2">
      <c r="A41" s="156" t="s">
        <v>2798</v>
      </c>
      <c r="B41" s="126">
        <v>73</v>
      </c>
      <c r="C41" s="156" t="s">
        <v>2798</v>
      </c>
      <c r="D41" s="126">
        <v>536</v>
      </c>
    </row>
    <row r="42" spans="1:4" x14ac:dyDescent="0.2">
      <c r="A42" s="156" t="s">
        <v>2799</v>
      </c>
      <c r="B42" s="126">
        <v>13</v>
      </c>
      <c r="C42" s="156" t="s">
        <v>2799</v>
      </c>
      <c r="D42" s="126">
        <v>7</v>
      </c>
    </row>
    <row r="43" spans="1:4" x14ac:dyDescent="0.2">
      <c r="A43" s="156" t="s">
        <v>2800</v>
      </c>
      <c r="B43" s="126">
        <v>3</v>
      </c>
      <c r="C43" s="156" t="s">
        <v>2800</v>
      </c>
      <c r="D43" s="126">
        <v>0</v>
      </c>
    </row>
    <row r="44" spans="1:4" x14ac:dyDescent="0.2">
      <c r="A44" s="156" t="s">
        <v>2801</v>
      </c>
      <c r="B44" s="126">
        <v>28</v>
      </c>
      <c r="C44" s="156" t="s">
        <v>2801</v>
      </c>
      <c r="D44" s="126">
        <v>14</v>
      </c>
    </row>
    <row r="45" spans="1:4" x14ac:dyDescent="0.2">
      <c r="A45" s="156" t="s">
        <v>2802</v>
      </c>
      <c r="B45" s="126">
        <v>34</v>
      </c>
      <c r="C45" s="156" t="s">
        <v>2802</v>
      </c>
      <c r="D45" s="126">
        <v>32</v>
      </c>
    </row>
    <row r="46" spans="1:4" x14ac:dyDescent="0.2">
      <c r="A46" s="156" t="s">
        <v>2803</v>
      </c>
      <c r="B46" s="126">
        <v>455</v>
      </c>
      <c r="C46" s="156" t="s">
        <v>2803</v>
      </c>
      <c r="D46" s="126">
        <v>365</v>
      </c>
    </row>
    <row r="47" spans="1:4" x14ac:dyDescent="0.2">
      <c r="A47" s="156" t="s">
        <v>2804</v>
      </c>
      <c r="B47" s="126">
        <v>1</v>
      </c>
      <c r="C47" s="156" t="s">
        <v>2804</v>
      </c>
      <c r="D47" s="126">
        <v>2</v>
      </c>
    </row>
    <row r="48" spans="1:4" x14ac:dyDescent="0.2">
      <c r="A48" s="156" t="s">
        <v>2805</v>
      </c>
      <c r="B48" s="126">
        <v>2</v>
      </c>
      <c r="C48" s="156" t="s">
        <v>2805</v>
      </c>
      <c r="D48" s="126">
        <v>1</v>
      </c>
    </row>
    <row r="49" spans="1:4" x14ac:dyDescent="0.2">
      <c r="A49" s="156" t="s">
        <v>2806</v>
      </c>
      <c r="B49" s="126">
        <v>18</v>
      </c>
      <c r="C49" s="156" t="s">
        <v>2806</v>
      </c>
      <c r="D49" s="126">
        <v>14</v>
      </c>
    </row>
    <row r="50" spans="1:4" x14ac:dyDescent="0.2">
      <c r="A50" s="156" t="s">
        <v>2807</v>
      </c>
      <c r="B50" s="126">
        <v>14</v>
      </c>
      <c r="C50" s="156" t="s">
        <v>2807</v>
      </c>
      <c r="D50" s="126">
        <v>9</v>
      </c>
    </row>
    <row r="51" spans="1:4" x14ac:dyDescent="0.2">
      <c r="A51" s="156" t="s">
        <v>2808</v>
      </c>
      <c r="B51" s="126">
        <v>0</v>
      </c>
      <c r="C51" s="156" t="s">
        <v>2808</v>
      </c>
      <c r="D51" s="126">
        <v>1</v>
      </c>
    </row>
    <row r="52" spans="1:4" x14ac:dyDescent="0.2">
      <c r="A52" s="156" t="s">
        <v>2809</v>
      </c>
      <c r="B52" s="126">
        <v>22</v>
      </c>
      <c r="C52" s="156" t="s">
        <v>2809</v>
      </c>
      <c r="D52" s="126">
        <v>18</v>
      </c>
    </row>
    <row r="53" spans="1:4" x14ac:dyDescent="0.2">
      <c r="A53" s="156" t="s">
        <v>2810</v>
      </c>
      <c r="B53" s="126">
        <v>10</v>
      </c>
      <c r="C53" s="156" t="s">
        <v>2810</v>
      </c>
      <c r="D53" s="126">
        <v>9</v>
      </c>
    </row>
    <row r="54" spans="1:4" x14ac:dyDescent="0.2">
      <c r="A54" s="156" t="s">
        <v>2811</v>
      </c>
      <c r="B54" s="126">
        <v>282</v>
      </c>
      <c r="C54" s="156" t="s">
        <v>2811</v>
      </c>
      <c r="D54" s="126">
        <v>221</v>
      </c>
    </row>
    <row r="55" spans="1:4" x14ac:dyDescent="0.2">
      <c r="A55" s="156" t="s">
        <v>2812</v>
      </c>
      <c r="B55" s="126">
        <v>309</v>
      </c>
      <c r="C55" s="156" t="s">
        <v>2812</v>
      </c>
      <c r="D55" s="126">
        <v>282</v>
      </c>
    </row>
    <row r="56" spans="1:4" x14ac:dyDescent="0.2">
      <c r="A56" s="156" t="s">
        <v>2813</v>
      </c>
      <c r="B56" s="126">
        <v>106</v>
      </c>
      <c r="C56" s="156" t="s">
        <v>2813</v>
      </c>
      <c r="D56" s="126">
        <v>90</v>
      </c>
    </row>
    <row r="57" spans="1:4" x14ac:dyDescent="0.2">
      <c r="A57" s="156" t="s">
        <v>2814</v>
      </c>
      <c r="B57" s="126">
        <v>0</v>
      </c>
      <c r="C57" s="156" t="s">
        <v>2814</v>
      </c>
      <c r="D57" s="126">
        <v>5</v>
      </c>
    </row>
    <row r="58" spans="1:4" x14ac:dyDescent="0.2">
      <c r="A58" s="156" t="s">
        <v>2815</v>
      </c>
      <c r="B58" s="126">
        <v>145</v>
      </c>
      <c r="C58" s="156" t="s">
        <v>2815</v>
      </c>
      <c r="D58" s="126">
        <v>112</v>
      </c>
    </row>
    <row r="59" spans="1:4" x14ac:dyDescent="0.2">
      <c r="A59" s="221" t="s">
        <v>1126</v>
      </c>
      <c r="B59" s="95">
        <f>SUM(B5:B58)</f>
        <v>9485</v>
      </c>
      <c r="C59" s="221" t="s">
        <v>1126</v>
      </c>
      <c r="D59" s="95">
        <f>SUM(D5:D58)</f>
        <v>9268</v>
      </c>
    </row>
    <row r="60" spans="1:4" x14ac:dyDescent="0.2">
      <c r="A60" s="148"/>
      <c r="C60" s="148"/>
    </row>
    <row r="61" spans="1:4" x14ac:dyDescent="0.2">
      <c r="A61" s="148"/>
      <c r="C61" s="148"/>
    </row>
    <row r="62" spans="1:4" x14ac:dyDescent="0.2">
      <c r="A62" s="148"/>
      <c r="C62" s="148"/>
    </row>
    <row r="63" spans="1:4" x14ac:dyDescent="0.2">
      <c r="A63" s="148"/>
      <c r="C63" s="148"/>
    </row>
    <row r="64" spans="1:4" x14ac:dyDescent="0.2">
      <c r="A64" s="148"/>
      <c r="C64" s="148"/>
    </row>
    <row r="65" spans="1:4" x14ac:dyDescent="0.2">
      <c r="A65" s="148"/>
      <c r="C65" s="148"/>
    </row>
    <row r="66" spans="1:4" x14ac:dyDescent="0.2">
      <c r="A66" s="148"/>
      <c r="C66" s="148"/>
    </row>
    <row r="67" spans="1:4" x14ac:dyDescent="0.2">
      <c r="A67" s="148"/>
      <c r="C67" s="148"/>
    </row>
    <row r="68" spans="1:4" x14ac:dyDescent="0.2">
      <c r="A68" s="148"/>
      <c r="C68" s="148"/>
    </row>
    <row r="69" spans="1:4" x14ac:dyDescent="0.2">
      <c r="A69" s="148"/>
      <c r="C69" s="148"/>
    </row>
    <row r="70" spans="1:4" x14ac:dyDescent="0.2">
      <c r="A70" s="148"/>
      <c r="C70" s="148"/>
    </row>
    <row r="71" spans="1:4" x14ac:dyDescent="0.2">
      <c r="A71" s="148"/>
      <c r="C71" s="148"/>
    </row>
    <row r="72" spans="1:4" x14ac:dyDescent="0.2">
      <c r="A72" s="218"/>
      <c r="B72" s="100"/>
      <c r="C72" s="218"/>
      <c r="D72" s="100"/>
    </row>
  </sheetData>
  <mergeCells count="6">
    <mergeCell ref="A3:B3"/>
    <mergeCell ref="C3:D3"/>
    <mergeCell ref="A2:D2"/>
    <mergeCell ref="E2:H2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77"/>
  <sheetViews>
    <sheetView workbookViewId="0">
      <selection activeCell="A2" sqref="A2:H2"/>
    </sheetView>
  </sheetViews>
  <sheetFormatPr baseColWidth="10" defaultColWidth="11" defaultRowHeight="16" x14ac:dyDescent="0.2"/>
  <cols>
    <col min="1" max="1" width="28.83203125" bestFit="1" customWidth="1"/>
    <col min="2" max="3" width="11.83203125" bestFit="1" customWidth="1"/>
    <col min="4" max="4" width="8.6640625" bestFit="1" customWidth="1"/>
    <col min="5" max="5" width="29.1640625" bestFit="1" customWidth="1"/>
    <col min="6" max="7" width="11.83203125" bestFit="1" customWidth="1"/>
    <col min="8" max="8" width="8.6640625" bestFit="1" customWidth="1"/>
    <col min="9" max="9" width="28.6640625" bestFit="1" customWidth="1"/>
    <col min="10" max="11" width="11.83203125" bestFit="1" customWidth="1"/>
    <col min="12" max="12" width="8.6640625" bestFit="1" customWidth="1"/>
    <col min="13" max="13" width="29.1640625" bestFit="1" customWidth="1"/>
    <col min="14" max="15" width="11.83203125" bestFit="1" customWidth="1"/>
    <col min="16" max="16" width="8.6640625" bestFit="1" customWidth="1"/>
  </cols>
  <sheetData>
    <row r="1" spans="1:16" x14ac:dyDescent="0.2">
      <c r="A1" s="375" t="s">
        <v>2849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x14ac:dyDescent="0.2">
      <c r="A2" s="391" t="s">
        <v>19</v>
      </c>
      <c r="B2" s="391"/>
      <c r="C2" s="391"/>
      <c r="D2" s="391"/>
      <c r="E2" s="391"/>
      <c r="F2" s="391"/>
      <c r="G2" s="391"/>
      <c r="H2" s="391"/>
      <c r="I2" s="392" t="s">
        <v>83</v>
      </c>
      <c r="J2" s="392"/>
      <c r="K2" s="392"/>
      <c r="L2" s="392"/>
      <c r="M2" s="392"/>
      <c r="N2" s="392"/>
      <c r="O2" s="392"/>
      <c r="P2" s="392"/>
    </row>
    <row r="3" spans="1:16" x14ac:dyDescent="0.2">
      <c r="A3" s="393" t="s">
        <v>1136</v>
      </c>
      <c r="B3" s="393"/>
      <c r="C3" s="393"/>
      <c r="D3" s="393"/>
      <c r="E3" s="393"/>
      <c r="F3" s="393"/>
      <c r="G3" s="393"/>
      <c r="H3" s="393"/>
      <c r="I3" s="393" t="s">
        <v>1136</v>
      </c>
      <c r="J3" s="393"/>
      <c r="K3" s="393"/>
      <c r="L3" s="393"/>
      <c r="M3" s="393"/>
      <c r="N3" s="393"/>
      <c r="O3" s="393"/>
      <c r="P3" s="393"/>
    </row>
    <row r="4" spans="1:16" x14ac:dyDescent="0.2">
      <c r="A4" s="394" t="s">
        <v>255</v>
      </c>
      <c r="B4" s="394"/>
      <c r="C4" s="394"/>
      <c r="D4" s="394"/>
      <c r="E4" s="370" t="s">
        <v>256</v>
      </c>
      <c r="F4" s="370"/>
      <c r="G4" s="370"/>
      <c r="H4" s="370"/>
      <c r="I4" s="370" t="s">
        <v>255</v>
      </c>
      <c r="J4" s="370"/>
      <c r="K4" s="370"/>
      <c r="L4" s="370"/>
      <c r="M4" s="370" t="s">
        <v>256</v>
      </c>
      <c r="N4" s="370"/>
      <c r="O4" s="370"/>
      <c r="P4" s="370"/>
    </row>
    <row r="5" spans="1:16" x14ac:dyDescent="0.2">
      <c r="A5" s="145" t="s">
        <v>257</v>
      </c>
      <c r="B5" s="145" t="s">
        <v>258</v>
      </c>
      <c r="C5" s="145" t="s">
        <v>259</v>
      </c>
      <c r="D5" s="145" t="s">
        <v>260</v>
      </c>
      <c r="E5" s="145" t="s">
        <v>257</v>
      </c>
      <c r="F5" s="145" t="s">
        <v>258</v>
      </c>
      <c r="G5" s="145" t="s">
        <v>259</v>
      </c>
      <c r="H5" s="145" t="s">
        <v>260</v>
      </c>
      <c r="I5" s="145" t="s">
        <v>257</v>
      </c>
      <c r="J5" s="145" t="s">
        <v>258</v>
      </c>
      <c r="K5" s="145" t="s">
        <v>259</v>
      </c>
      <c r="L5" s="145" t="s">
        <v>260</v>
      </c>
      <c r="M5" s="145" t="s">
        <v>257</v>
      </c>
      <c r="N5" s="145" t="s">
        <v>258</v>
      </c>
      <c r="O5" s="145" t="s">
        <v>259</v>
      </c>
      <c r="P5" s="145" t="s">
        <v>260</v>
      </c>
    </row>
    <row r="6" spans="1:16" x14ac:dyDescent="0.2">
      <c r="A6" s="148" t="s">
        <v>263</v>
      </c>
      <c r="B6" s="146">
        <v>2.72675959280564E-167</v>
      </c>
      <c r="C6" s="146">
        <v>8.69563634145719E-164</v>
      </c>
      <c r="D6" s="147" t="s">
        <v>262</v>
      </c>
      <c r="E6" s="148" t="s">
        <v>903</v>
      </c>
      <c r="F6" s="146">
        <v>8.9542116346597999E-29</v>
      </c>
      <c r="G6" s="146">
        <v>2.8554980902930102E-25</v>
      </c>
      <c r="H6" s="147" t="s">
        <v>778</v>
      </c>
      <c r="I6" s="148" t="s">
        <v>263</v>
      </c>
      <c r="J6" s="146">
        <v>2.63490315807591E-107</v>
      </c>
      <c r="K6" s="146">
        <v>8.2077233374064599E-104</v>
      </c>
      <c r="L6" s="147" t="s">
        <v>262</v>
      </c>
      <c r="M6" s="148" t="s">
        <v>329</v>
      </c>
      <c r="N6" s="146">
        <v>2.4731558366914402E-15</v>
      </c>
      <c r="O6" s="146">
        <v>7.7038804312938395E-12</v>
      </c>
      <c r="P6" s="147" t="s">
        <v>778</v>
      </c>
    </row>
    <row r="7" spans="1:16" x14ac:dyDescent="0.2">
      <c r="A7" s="148" t="s">
        <v>265</v>
      </c>
      <c r="B7" s="146">
        <v>2.5939253622184E-151</v>
      </c>
      <c r="C7" s="146">
        <v>4.1360139900572397E-148</v>
      </c>
      <c r="D7" s="147" t="s">
        <v>262</v>
      </c>
      <c r="E7" s="148" t="s">
        <v>329</v>
      </c>
      <c r="F7" s="146">
        <v>2.3414237774073001E-24</v>
      </c>
      <c r="G7" s="146">
        <v>3.7334002130759403E-21</v>
      </c>
      <c r="H7" s="147" t="s">
        <v>778</v>
      </c>
      <c r="I7" s="148" t="s">
        <v>265</v>
      </c>
      <c r="J7" s="146">
        <v>9.6167232313091303E-78</v>
      </c>
      <c r="K7" s="146">
        <v>1.4978046432763999E-74</v>
      </c>
      <c r="L7" s="147" t="s">
        <v>262</v>
      </c>
      <c r="M7" s="148" t="s">
        <v>1969</v>
      </c>
      <c r="N7" s="146">
        <v>1.4184478633776299E-13</v>
      </c>
      <c r="O7" s="146">
        <v>2.2092325472106601E-10</v>
      </c>
      <c r="P7" s="147" t="s">
        <v>778</v>
      </c>
    </row>
    <row r="8" spans="1:16" x14ac:dyDescent="0.2">
      <c r="A8" s="148" t="s">
        <v>786</v>
      </c>
      <c r="B8" s="146">
        <v>1.40075281393767E-40</v>
      </c>
      <c r="C8" s="146">
        <v>1.4890002412157401E-37</v>
      </c>
      <c r="D8" s="147" t="s">
        <v>262</v>
      </c>
      <c r="E8" s="148" t="s">
        <v>818</v>
      </c>
      <c r="F8" s="146">
        <v>4.0167354102834E-19</v>
      </c>
      <c r="G8" s="146">
        <v>4.2697897411312498E-16</v>
      </c>
      <c r="H8" s="147" t="s">
        <v>778</v>
      </c>
      <c r="I8" s="148" t="s">
        <v>786</v>
      </c>
      <c r="J8" s="146">
        <v>1.4632752812558299E-72</v>
      </c>
      <c r="K8" s="146">
        <v>1.5193675003706399E-69</v>
      </c>
      <c r="L8" s="147" t="s">
        <v>262</v>
      </c>
      <c r="M8" s="148" t="s">
        <v>903</v>
      </c>
      <c r="N8" s="146">
        <v>9.4124809431492191E-13</v>
      </c>
      <c r="O8" s="146">
        <v>9.7732927126366007E-10</v>
      </c>
      <c r="P8" s="147" t="s">
        <v>778</v>
      </c>
    </row>
    <row r="9" spans="1:16" x14ac:dyDescent="0.2">
      <c r="A9" s="148" t="s">
        <v>277</v>
      </c>
      <c r="B9" s="146">
        <v>1.0292912194411601E-36</v>
      </c>
      <c r="C9" s="146">
        <v>8.2060242469946495E-34</v>
      </c>
      <c r="D9" s="147" t="s">
        <v>262</v>
      </c>
      <c r="E9" s="148" t="s">
        <v>299</v>
      </c>
      <c r="F9" s="146">
        <v>1.24381772343935E-12</v>
      </c>
      <c r="G9" s="146">
        <v>9.916336800120219E-10</v>
      </c>
      <c r="H9" s="147" t="s">
        <v>778</v>
      </c>
      <c r="I9" s="148" t="s">
        <v>283</v>
      </c>
      <c r="J9" s="146">
        <v>6.3777047695511797E-29</v>
      </c>
      <c r="K9" s="146">
        <v>4.9666375892879803E-26</v>
      </c>
      <c r="L9" s="147" t="s">
        <v>262</v>
      </c>
      <c r="M9" s="148" t="s">
        <v>266</v>
      </c>
      <c r="N9" s="146">
        <v>8.0381184938805396E-9</v>
      </c>
      <c r="O9" s="146">
        <v>6.2596847771094702E-6</v>
      </c>
      <c r="P9" s="147" t="s">
        <v>778</v>
      </c>
    </row>
    <row r="10" spans="1:16" x14ac:dyDescent="0.2">
      <c r="A10" s="148" t="s">
        <v>287</v>
      </c>
      <c r="B10" s="146">
        <v>2.0398567368268101E-31</v>
      </c>
      <c r="C10" s="146">
        <v>1.30102062674814E-28</v>
      </c>
      <c r="D10" s="147" t="s">
        <v>262</v>
      </c>
      <c r="E10" s="148" t="s">
        <v>1922</v>
      </c>
      <c r="F10" s="146">
        <v>5.8460573143781399E-11</v>
      </c>
      <c r="G10" s="146">
        <v>3.7286153551103802E-8</v>
      </c>
      <c r="H10" s="147" t="s">
        <v>778</v>
      </c>
      <c r="I10" s="148" t="s">
        <v>268</v>
      </c>
      <c r="J10" s="146">
        <v>1.5215980625639001E-20</v>
      </c>
      <c r="K10" s="146">
        <v>9.4795559297731E-18</v>
      </c>
      <c r="L10" s="147" t="s">
        <v>262</v>
      </c>
      <c r="M10" s="148" t="s">
        <v>271</v>
      </c>
      <c r="N10" s="146">
        <v>9.3375421946000799E-8</v>
      </c>
      <c r="O10" s="146">
        <v>5.8172887872358498E-5</v>
      </c>
      <c r="P10" s="147" t="s">
        <v>778</v>
      </c>
    </row>
    <row r="11" spans="1:16" x14ac:dyDescent="0.2">
      <c r="A11" s="148" t="s">
        <v>264</v>
      </c>
      <c r="B11" s="146">
        <v>3.84625096588447E-31</v>
      </c>
      <c r="C11" s="146">
        <v>2.0442823883676E-28</v>
      </c>
      <c r="D11" s="147" t="s">
        <v>262</v>
      </c>
      <c r="E11" s="148" t="s">
        <v>1969</v>
      </c>
      <c r="F11" s="146">
        <v>4.21054337276992E-10</v>
      </c>
      <c r="G11" s="146">
        <v>2.23790380262721E-7</v>
      </c>
      <c r="H11" s="147" t="s">
        <v>778</v>
      </c>
      <c r="I11" s="148" t="s">
        <v>264</v>
      </c>
      <c r="J11" s="146">
        <v>2.1829999192934098E-18</v>
      </c>
      <c r="K11" s="146">
        <v>1.1333407914331599E-15</v>
      </c>
      <c r="L11" s="147" t="s">
        <v>262</v>
      </c>
      <c r="M11" s="148" t="s">
        <v>818</v>
      </c>
      <c r="N11" s="146">
        <v>1.4355714939656799E-7</v>
      </c>
      <c r="O11" s="146">
        <v>7.4530086728384897E-5</v>
      </c>
      <c r="P11" s="147" t="s">
        <v>778</v>
      </c>
    </row>
    <row r="12" spans="1:16" x14ac:dyDescent="0.2">
      <c r="A12" s="148" t="s">
        <v>291</v>
      </c>
      <c r="B12" s="146">
        <v>2.75424792214324E-30</v>
      </c>
      <c r="C12" s="146">
        <v>1.25475666053068E-27</v>
      </c>
      <c r="D12" s="147" t="s">
        <v>262</v>
      </c>
      <c r="E12" s="148" t="s">
        <v>941</v>
      </c>
      <c r="F12" s="146">
        <v>2.5884576986373901E-8</v>
      </c>
      <c r="G12" s="146">
        <v>1.1792273715649501E-5</v>
      </c>
      <c r="H12" s="147" t="s">
        <v>778</v>
      </c>
      <c r="I12" s="148" t="s">
        <v>277</v>
      </c>
      <c r="J12" s="146">
        <v>3.8929134848132303E-18</v>
      </c>
      <c r="K12" s="146">
        <v>1.73234650074189E-15</v>
      </c>
      <c r="L12" s="147" t="s">
        <v>262</v>
      </c>
      <c r="M12" s="148" t="s">
        <v>1922</v>
      </c>
      <c r="N12" s="146">
        <v>1.98459499500665E-7</v>
      </c>
      <c r="O12" s="146">
        <v>8.8314477277795893E-5</v>
      </c>
      <c r="P12" s="147" t="s">
        <v>778</v>
      </c>
    </row>
    <row r="13" spans="1:16" x14ac:dyDescent="0.2">
      <c r="A13" s="148" t="s">
        <v>282</v>
      </c>
      <c r="B13" s="146">
        <v>1.72778420240901E-24</v>
      </c>
      <c r="C13" s="146">
        <v>6.8873797768529196E-22</v>
      </c>
      <c r="D13" s="147" t="s">
        <v>262</v>
      </c>
      <c r="E13" s="148" t="s">
        <v>785</v>
      </c>
      <c r="F13" s="146">
        <v>4.7181253524994398E-8</v>
      </c>
      <c r="G13" s="146">
        <v>1.8807627186400899E-5</v>
      </c>
      <c r="H13" s="147" t="s">
        <v>778</v>
      </c>
      <c r="I13" s="148" t="s">
        <v>381</v>
      </c>
      <c r="J13" s="146">
        <v>1.5317158125159601E-16</v>
      </c>
      <c r="K13" s="146">
        <v>5.9641184449840194E-14</v>
      </c>
      <c r="L13" s="147" t="s">
        <v>262</v>
      </c>
      <c r="M13" s="148" t="s">
        <v>941</v>
      </c>
      <c r="N13" s="146">
        <v>1.0163939139500101E-6</v>
      </c>
      <c r="O13" s="147">
        <v>3.9575838024428502E-4</v>
      </c>
      <c r="P13" s="147" t="s">
        <v>778</v>
      </c>
    </row>
    <row r="14" spans="1:16" x14ac:dyDescent="0.2">
      <c r="A14" s="148" t="s">
        <v>283</v>
      </c>
      <c r="B14" s="146">
        <v>2.05387934769968E-21</v>
      </c>
      <c r="C14" s="146">
        <v>7.2775791553491999E-19</v>
      </c>
      <c r="D14" s="147" t="s">
        <v>262</v>
      </c>
      <c r="E14" s="148" t="s">
        <v>2114</v>
      </c>
      <c r="F14" s="146">
        <v>1.47885787724324E-7</v>
      </c>
      <c r="G14" s="146">
        <v>5.2400864116985499E-5</v>
      </c>
      <c r="H14" s="147" t="s">
        <v>778</v>
      </c>
      <c r="I14" s="148" t="s">
        <v>280</v>
      </c>
      <c r="J14" s="146">
        <v>2.5186165273269201E-15</v>
      </c>
      <c r="K14" s="146">
        <v>8.7172116473592797E-13</v>
      </c>
      <c r="L14" s="147" t="s">
        <v>262</v>
      </c>
      <c r="M14" s="148" t="s">
        <v>350</v>
      </c>
      <c r="N14" s="146">
        <v>4.4244526120347701E-6</v>
      </c>
      <c r="O14" s="147">
        <v>1.5313522096098099E-3</v>
      </c>
      <c r="P14" s="147" t="s">
        <v>778</v>
      </c>
    </row>
    <row r="15" spans="1:16" x14ac:dyDescent="0.2">
      <c r="A15" s="148" t="s">
        <v>307</v>
      </c>
      <c r="B15" s="146">
        <v>2.3940672555263502E-21</v>
      </c>
      <c r="C15" s="146">
        <v>7.6346804778735297E-19</v>
      </c>
      <c r="D15" s="147" t="s">
        <v>262</v>
      </c>
      <c r="E15" s="148" t="s">
        <v>911</v>
      </c>
      <c r="F15" s="146">
        <v>4.0173776285452001E-7</v>
      </c>
      <c r="G15" s="147">
        <v>1.28114172574306E-4</v>
      </c>
      <c r="H15" s="147" t="s">
        <v>778</v>
      </c>
      <c r="I15" s="148" t="s">
        <v>296</v>
      </c>
      <c r="J15" s="146">
        <v>4.4596830959527098E-15</v>
      </c>
      <c r="K15" s="146">
        <v>1.38919128438927E-12</v>
      </c>
      <c r="L15" s="147" t="s">
        <v>262</v>
      </c>
      <c r="M15" s="148" t="s">
        <v>478</v>
      </c>
      <c r="N15" s="146">
        <v>5.9356455284438202E-6</v>
      </c>
      <c r="O15" s="147">
        <v>1.8489535821102499E-3</v>
      </c>
      <c r="P15" s="147" t="s">
        <v>778</v>
      </c>
    </row>
    <row r="16" spans="1:16" x14ac:dyDescent="0.2">
      <c r="A16" s="148" t="s">
        <v>339</v>
      </c>
      <c r="B16" s="146">
        <v>9.0450870444928897E-20</v>
      </c>
      <c r="C16" s="146">
        <v>2.6222529622625301E-17</v>
      </c>
      <c r="D16" s="147" t="s">
        <v>262</v>
      </c>
      <c r="E16" s="148" t="s">
        <v>1981</v>
      </c>
      <c r="F16" s="146">
        <v>1.40085785961742E-6</v>
      </c>
      <c r="G16" s="147">
        <v>4.0612142857454099E-4</v>
      </c>
      <c r="H16" s="147" t="s">
        <v>778</v>
      </c>
      <c r="I16" s="148" t="s">
        <v>287</v>
      </c>
      <c r="J16" s="146">
        <v>4.9542096910027698E-15</v>
      </c>
      <c r="K16" s="146">
        <v>1.40294210795215E-12</v>
      </c>
      <c r="L16" s="147" t="s">
        <v>262</v>
      </c>
      <c r="M16" s="148" t="s">
        <v>806</v>
      </c>
      <c r="N16" s="146">
        <v>7.9797841538058001E-6</v>
      </c>
      <c r="O16" s="147">
        <v>2.2597297853731899E-3</v>
      </c>
      <c r="P16" s="147" t="s">
        <v>778</v>
      </c>
    </row>
    <row r="17" spans="1:16" x14ac:dyDescent="0.2">
      <c r="A17" s="148" t="s">
        <v>267</v>
      </c>
      <c r="B17" s="146">
        <v>2.2082199987564401E-17</v>
      </c>
      <c r="C17" s="146">
        <v>5.8683446466952402E-15</v>
      </c>
      <c r="D17" s="147" t="s">
        <v>262</v>
      </c>
      <c r="E17" s="148" t="s">
        <v>2115</v>
      </c>
      <c r="F17" s="146">
        <v>1.79835395612985E-6</v>
      </c>
      <c r="G17" s="147">
        <v>4.7791256384150798E-4</v>
      </c>
      <c r="H17" s="147" t="s">
        <v>778</v>
      </c>
      <c r="I17" s="148" t="s">
        <v>293</v>
      </c>
      <c r="J17" s="146">
        <v>6.0655801506731297E-15</v>
      </c>
      <c r="K17" s="146">
        <v>1.57452351411223E-12</v>
      </c>
      <c r="L17" s="147" t="s">
        <v>262</v>
      </c>
      <c r="M17" s="148" t="s">
        <v>415</v>
      </c>
      <c r="N17" s="146">
        <v>9.7237222976204894E-6</v>
      </c>
      <c r="O17" s="147">
        <v>2.32995345823752E-3</v>
      </c>
      <c r="P17" s="147" t="s">
        <v>778</v>
      </c>
    </row>
    <row r="18" spans="1:16" x14ac:dyDescent="0.2">
      <c r="A18" s="148" t="s">
        <v>274</v>
      </c>
      <c r="B18" s="146">
        <v>3.2151143933951898E-17</v>
      </c>
      <c r="C18" s="146">
        <v>7.8869229234902001E-15</v>
      </c>
      <c r="D18" s="147" t="s">
        <v>262</v>
      </c>
      <c r="E18" s="148" t="s">
        <v>806</v>
      </c>
      <c r="F18" s="146">
        <v>2.0451323310670399E-6</v>
      </c>
      <c r="G18" s="147">
        <v>5.0168669259790697E-4</v>
      </c>
      <c r="H18" s="147" t="s">
        <v>778</v>
      </c>
      <c r="I18" s="148" t="s">
        <v>345</v>
      </c>
      <c r="J18" s="146">
        <v>9.0446966252528398E-14</v>
      </c>
      <c r="K18" s="146">
        <v>2.1672484605894299E-11</v>
      </c>
      <c r="L18" s="147" t="s">
        <v>262</v>
      </c>
      <c r="M18" s="148" t="s">
        <v>785</v>
      </c>
      <c r="N18" s="146">
        <v>9.7237222976204894E-6</v>
      </c>
      <c r="O18" s="147">
        <v>2.32995345823752E-3</v>
      </c>
      <c r="P18" s="147" t="s">
        <v>778</v>
      </c>
    </row>
    <row r="19" spans="1:16" x14ac:dyDescent="0.2">
      <c r="A19" s="148" t="s">
        <v>261</v>
      </c>
      <c r="B19" s="146">
        <v>1.69203635416077E-16</v>
      </c>
      <c r="C19" s="146">
        <v>3.8542170952990699E-14</v>
      </c>
      <c r="D19" s="147" t="s">
        <v>262</v>
      </c>
      <c r="E19" s="148" t="s">
        <v>757</v>
      </c>
      <c r="F19" s="146">
        <v>2.79230545141256E-6</v>
      </c>
      <c r="G19" s="147">
        <v>6.3604729175390396E-4</v>
      </c>
      <c r="H19" s="147" t="s">
        <v>778</v>
      </c>
      <c r="I19" s="148" t="s">
        <v>302</v>
      </c>
      <c r="J19" s="146">
        <v>3.6274330609660002E-13</v>
      </c>
      <c r="K19" s="146">
        <v>8.0710385606493498E-11</v>
      </c>
      <c r="L19" s="147" t="s">
        <v>262</v>
      </c>
      <c r="M19" s="148" t="s">
        <v>2117</v>
      </c>
      <c r="N19" s="146">
        <v>4.3313590649724297E-5</v>
      </c>
      <c r="O19" s="147">
        <v>9.6372739195636596E-3</v>
      </c>
      <c r="P19" s="147" t="s">
        <v>778</v>
      </c>
    </row>
    <row r="20" spans="1:16" x14ac:dyDescent="0.2">
      <c r="A20" s="148" t="s">
        <v>345</v>
      </c>
      <c r="B20" s="146">
        <v>7.9761610179929198E-16</v>
      </c>
      <c r="C20" s="146">
        <v>1.69573183242529E-13</v>
      </c>
      <c r="D20" s="147" t="s">
        <v>262</v>
      </c>
      <c r="E20" s="148" t="s">
        <v>350</v>
      </c>
      <c r="F20" s="146">
        <v>3.15487968156754E-6</v>
      </c>
      <c r="G20" s="147">
        <v>6.7072742030125905E-4</v>
      </c>
      <c r="H20" s="147" t="s">
        <v>778</v>
      </c>
      <c r="I20" s="148" t="s">
        <v>291</v>
      </c>
      <c r="J20" s="146">
        <v>5.3055046639030904E-13</v>
      </c>
      <c r="K20" s="146">
        <v>1.10177646853721E-10</v>
      </c>
      <c r="L20" s="147" t="s">
        <v>262</v>
      </c>
      <c r="M20" s="148" t="s">
        <v>2115</v>
      </c>
      <c r="N20" s="146">
        <v>6.5279784674093506E-5</v>
      </c>
      <c r="O20" s="147">
        <v>1.35564352839868E-2</v>
      </c>
      <c r="P20" s="147" t="s">
        <v>778</v>
      </c>
    </row>
    <row r="21" spans="1:16" x14ac:dyDescent="0.2">
      <c r="A21" s="148" t="s">
        <v>280</v>
      </c>
      <c r="B21" s="146">
        <v>1.4244187899272899E-15</v>
      </c>
      <c r="C21" s="146">
        <v>2.8390447006738301E-13</v>
      </c>
      <c r="D21" s="147" t="s">
        <v>262</v>
      </c>
      <c r="E21" s="148" t="s">
        <v>1094</v>
      </c>
      <c r="F21" s="146">
        <v>3.5893968556491102E-6</v>
      </c>
      <c r="G21" s="147">
        <v>7.1541166079156296E-4</v>
      </c>
      <c r="H21" s="147" t="s">
        <v>778</v>
      </c>
      <c r="I21" s="148" t="s">
        <v>313</v>
      </c>
      <c r="J21" s="146">
        <v>7.1882722367750298E-13</v>
      </c>
      <c r="K21" s="146">
        <v>1.39946675109714E-10</v>
      </c>
      <c r="L21" s="147" t="s">
        <v>262</v>
      </c>
      <c r="M21" s="148" t="s">
        <v>1094</v>
      </c>
      <c r="N21" s="147">
        <v>1.1541231206378901E-4</v>
      </c>
      <c r="O21" s="147">
        <v>2.2469334504918899E-2</v>
      </c>
      <c r="P21" s="147" t="s">
        <v>778</v>
      </c>
    </row>
    <row r="22" spans="1:16" x14ac:dyDescent="0.2">
      <c r="A22" s="148" t="s">
        <v>296</v>
      </c>
      <c r="B22" s="146">
        <v>1.6431760398367899E-15</v>
      </c>
      <c r="C22" s="146">
        <v>3.0824049359056002E-13</v>
      </c>
      <c r="D22" s="147" t="s">
        <v>262</v>
      </c>
      <c r="E22" s="148" t="s">
        <v>331</v>
      </c>
      <c r="F22" s="146">
        <v>6.9880843006847502E-6</v>
      </c>
      <c r="G22" s="147">
        <v>1.2537505978549501E-3</v>
      </c>
      <c r="H22" s="147" t="s">
        <v>778</v>
      </c>
      <c r="I22" s="148" t="s">
        <v>286</v>
      </c>
      <c r="J22" s="146">
        <v>2.80375638544944E-12</v>
      </c>
      <c r="K22" s="146">
        <v>5.1374712592205898E-10</v>
      </c>
      <c r="L22" s="147" t="s">
        <v>262</v>
      </c>
      <c r="M22" s="148" t="s">
        <v>1989</v>
      </c>
      <c r="N22" s="147">
        <v>1.3964801550798799E-4</v>
      </c>
      <c r="O22" s="147">
        <v>2.55884451945519E-2</v>
      </c>
      <c r="P22" s="147" t="s">
        <v>778</v>
      </c>
    </row>
    <row r="23" spans="1:16" x14ac:dyDescent="0.2">
      <c r="A23" s="148" t="s">
        <v>302</v>
      </c>
      <c r="B23" s="146">
        <v>3.4477475913980399E-15</v>
      </c>
      <c r="C23" s="146">
        <v>6.0480708693683395E-13</v>
      </c>
      <c r="D23" s="147" t="s">
        <v>262</v>
      </c>
      <c r="E23" s="148" t="s">
        <v>279</v>
      </c>
      <c r="F23" s="146">
        <v>7.0766731769799803E-6</v>
      </c>
      <c r="G23" s="147">
        <v>1.2537505978549501E-3</v>
      </c>
      <c r="H23" s="147" t="s">
        <v>778</v>
      </c>
      <c r="I23" s="148" t="s">
        <v>320</v>
      </c>
      <c r="J23" s="146">
        <v>4.0329411629830699E-11</v>
      </c>
      <c r="K23" s="146">
        <v>6.9792287348290304E-9</v>
      </c>
      <c r="L23" s="147" t="s">
        <v>262</v>
      </c>
      <c r="M23" s="148" t="s">
        <v>1905</v>
      </c>
      <c r="N23" s="147">
        <v>2.2640137743532699E-4</v>
      </c>
      <c r="O23" s="147">
        <v>3.9180016150613499E-2</v>
      </c>
      <c r="P23" s="147" t="s">
        <v>778</v>
      </c>
    </row>
    <row r="24" spans="1:16" x14ac:dyDescent="0.2">
      <c r="A24" s="148" t="s">
        <v>408</v>
      </c>
      <c r="B24" s="146">
        <v>3.6034288654123097E-15</v>
      </c>
      <c r="C24" s="146">
        <v>6.0480708693683395E-13</v>
      </c>
      <c r="D24" s="147" t="s">
        <v>262</v>
      </c>
      <c r="E24" s="148" t="s">
        <v>2116</v>
      </c>
      <c r="F24" s="146">
        <v>1.25487940652667E-5</v>
      </c>
      <c r="G24" s="147">
        <v>2.00090521370678E-3</v>
      </c>
      <c r="H24" s="147" t="s">
        <v>778</v>
      </c>
      <c r="I24" s="148" t="s">
        <v>282</v>
      </c>
      <c r="J24" s="146">
        <v>3.6001996253848598E-10</v>
      </c>
      <c r="K24" s="146">
        <v>5.9024325437230699E-8</v>
      </c>
      <c r="L24" s="147" t="s">
        <v>262</v>
      </c>
      <c r="M24" s="148" t="s">
        <v>892</v>
      </c>
      <c r="N24" s="147">
        <v>2.50679322005501E-4</v>
      </c>
      <c r="O24" s="147">
        <v>4.0916502125552999E-2</v>
      </c>
      <c r="P24" s="147" t="s">
        <v>778</v>
      </c>
    </row>
    <row r="25" spans="1:16" x14ac:dyDescent="0.2">
      <c r="A25" s="148" t="s">
        <v>313</v>
      </c>
      <c r="B25" s="146">
        <v>3.5033903021777699E-14</v>
      </c>
      <c r="C25" s="146">
        <v>5.5861558368224499E-12</v>
      </c>
      <c r="D25" s="147" t="s">
        <v>262</v>
      </c>
      <c r="E25" s="148" t="s">
        <v>478</v>
      </c>
      <c r="F25" s="146">
        <v>1.25487940652667E-5</v>
      </c>
      <c r="G25" s="147">
        <v>2.00090521370678E-3</v>
      </c>
      <c r="H25" s="147" t="s">
        <v>778</v>
      </c>
      <c r="I25" s="148" t="s">
        <v>322</v>
      </c>
      <c r="J25" s="146">
        <v>5.8939382767388402E-10</v>
      </c>
      <c r="K25" s="146">
        <v>9.1798088660207404E-8</v>
      </c>
      <c r="L25" s="147" t="s">
        <v>262</v>
      </c>
      <c r="M25" s="148" t="s">
        <v>333</v>
      </c>
      <c r="N25" s="147">
        <v>2.7464565664775501E-4</v>
      </c>
      <c r="O25" s="147">
        <v>4.0916502125552999E-2</v>
      </c>
      <c r="P25" s="147" t="s">
        <v>778</v>
      </c>
    </row>
    <row r="26" spans="1:16" x14ac:dyDescent="0.2">
      <c r="A26" s="148" t="s">
        <v>294</v>
      </c>
      <c r="B26" s="146">
        <v>1.9605853639432699E-13</v>
      </c>
      <c r="C26" s="146">
        <v>2.9772889169595702E-11</v>
      </c>
      <c r="D26" s="147" t="s">
        <v>262</v>
      </c>
      <c r="E26" s="148" t="s">
        <v>1910</v>
      </c>
      <c r="F26" s="146">
        <v>1.73155133293339E-5</v>
      </c>
      <c r="G26" s="147">
        <v>2.6294843812974199E-3</v>
      </c>
      <c r="H26" s="147" t="s">
        <v>778</v>
      </c>
      <c r="I26" s="148" t="s">
        <v>808</v>
      </c>
      <c r="J26" s="146">
        <v>8.2150564387701601E-10</v>
      </c>
      <c r="K26" s="146">
        <v>1.2185667050842401E-7</v>
      </c>
      <c r="L26" s="147" t="s">
        <v>262</v>
      </c>
      <c r="M26" s="148" t="s">
        <v>1082</v>
      </c>
      <c r="N26" s="147">
        <v>2.7797475330792798E-4</v>
      </c>
      <c r="O26" s="147">
        <v>4.0916502125552999E-2</v>
      </c>
      <c r="P26" s="147" t="s">
        <v>778</v>
      </c>
    </row>
    <row r="27" spans="1:16" x14ac:dyDescent="0.2">
      <c r="A27" s="148" t="s">
        <v>273</v>
      </c>
      <c r="B27" s="146">
        <v>2.4023959562864199E-13</v>
      </c>
      <c r="C27" s="146">
        <v>3.4823821384533601E-11</v>
      </c>
      <c r="D27" s="147" t="s">
        <v>262</v>
      </c>
      <c r="E27" s="148" t="s">
        <v>385</v>
      </c>
      <c r="F27" s="146">
        <v>2.94975864393231E-5</v>
      </c>
      <c r="G27" s="147">
        <v>4.2758092343182404E-3</v>
      </c>
      <c r="H27" s="147" t="s">
        <v>778</v>
      </c>
      <c r="I27" s="148" t="s">
        <v>288</v>
      </c>
      <c r="J27" s="146">
        <v>3.2140013875429101E-9</v>
      </c>
      <c r="K27" s="146">
        <v>4.55073378281644E-7</v>
      </c>
      <c r="L27" s="147" t="s">
        <v>262</v>
      </c>
      <c r="M27" s="148" t="s">
        <v>279</v>
      </c>
      <c r="N27" s="147">
        <v>2.8897690104724401E-4</v>
      </c>
      <c r="O27" s="147">
        <v>4.0916502125552999E-2</v>
      </c>
      <c r="P27" s="147" t="s">
        <v>778</v>
      </c>
    </row>
    <row r="28" spans="1:16" x14ac:dyDescent="0.2">
      <c r="A28" s="148" t="s">
        <v>295</v>
      </c>
      <c r="B28" s="146">
        <v>6.3085037435404898E-13</v>
      </c>
      <c r="C28" s="146">
        <v>8.7468775818046206E-11</v>
      </c>
      <c r="D28" s="147" t="s">
        <v>262</v>
      </c>
      <c r="E28" s="148" t="s">
        <v>415</v>
      </c>
      <c r="F28" s="146">
        <v>4.66911390646893E-5</v>
      </c>
      <c r="G28" s="147">
        <v>6.4738279337954001E-3</v>
      </c>
      <c r="H28" s="147" t="s">
        <v>778</v>
      </c>
      <c r="I28" s="148" t="s">
        <v>267</v>
      </c>
      <c r="J28" s="146">
        <v>4.2061494432766597E-9</v>
      </c>
      <c r="K28" s="146">
        <v>5.6965893546986096E-7</v>
      </c>
      <c r="L28" s="147" t="s">
        <v>262</v>
      </c>
      <c r="M28" s="148" t="s">
        <v>2114</v>
      </c>
      <c r="N28" s="147">
        <v>3.9252995783636499E-4</v>
      </c>
      <c r="O28" s="147">
        <v>5.3162209506968601E-2</v>
      </c>
      <c r="P28" s="147" t="s">
        <v>778</v>
      </c>
    </row>
    <row r="29" spans="1:16" x14ac:dyDescent="0.2">
      <c r="A29" s="148" t="s">
        <v>288</v>
      </c>
      <c r="B29" s="146">
        <v>1.0137428581313099E-12</v>
      </c>
      <c r="C29" s="146">
        <v>1.3470108227419799E-10</v>
      </c>
      <c r="D29" s="147" t="s">
        <v>262</v>
      </c>
      <c r="E29" s="148" t="s">
        <v>1947</v>
      </c>
      <c r="F29" s="146">
        <v>5.0248003812372602E-5</v>
      </c>
      <c r="G29" s="147">
        <v>6.6767035065690098E-3</v>
      </c>
      <c r="H29" s="147" t="s">
        <v>778</v>
      </c>
      <c r="I29" s="148" t="s">
        <v>295</v>
      </c>
      <c r="J29" s="146">
        <v>5.7848961861811002E-9</v>
      </c>
      <c r="K29" s="146">
        <v>7.5083131749808901E-7</v>
      </c>
      <c r="L29" s="147" t="s">
        <v>262</v>
      </c>
      <c r="M29" s="148" t="s">
        <v>780</v>
      </c>
      <c r="N29" s="147">
        <v>4.6665728267603502E-4</v>
      </c>
      <c r="O29" s="147">
        <v>5.9942049941015103E-2</v>
      </c>
      <c r="P29" s="147" t="s">
        <v>778</v>
      </c>
    </row>
    <row r="30" spans="1:16" x14ac:dyDescent="0.2">
      <c r="A30" s="148" t="s">
        <v>777</v>
      </c>
      <c r="B30" s="146">
        <v>3.0777251807177302E-12</v>
      </c>
      <c r="C30" s="146">
        <v>3.9259462405235399E-10</v>
      </c>
      <c r="D30" s="147" t="s">
        <v>262</v>
      </c>
      <c r="E30" s="148" t="s">
        <v>537</v>
      </c>
      <c r="F30" s="146">
        <v>5.7230265290455503E-5</v>
      </c>
      <c r="G30" s="147">
        <v>7.3002926404504998E-3</v>
      </c>
      <c r="H30" s="147" t="s">
        <v>778</v>
      </c>
      <c r="I30" s="148" t="s">
        <v>346</v>
      </c>
      <c r="J30" s="146">
        <v>6.2846160140150697E-9</v>
      </c>
      <c r="K30" s="146">
        <v>7.8306315534627801E-7</v>
      </c>
      <c r="L30" s="147" t="s">
        <v>262</v>
      </c>
      <c r="M30" s="148" t="s">
        <v>441</v>
      </c>
      <c r="N30" s="147">
        <v>4.8107584222323503E-4</v>
      </c>
      <c r="O30" s="147">
        <v>5.9942049941015103E-2</v>
      </c>
      <c r="P30" s="147" t="s">
        <v>778</v>
      </c>
    </row>
    <row r="31" spans="1:16" x14ac:dyDescent="0.2">
      <c r="A31" s="148" t="s">
        <v>320</v>
      </c>
      <c r="B31" s="146">
        <v>6.8479306362368498E-12</v>
      </c>
      <c r="C31" s="146">
        <v>8.3992503072920397E-10</v>
      </c>
      <c r="D31" s="147" t="s">
        <v>262</v>
      </c>
      <c r="E31" s="148" t="s">
        <v>591</v>
      </c>
      <c r="F31" s="146">
        <v>6.8541185945465398E-5</v>
      </c>
      <c r="G31" s="147">
        <v>8.1868032592006899E-3</v>
      </c>
      <c r="H31" s="147" t="s">
        <v>778</v>
      </c>
      <c r="I31" s="148" t="s">
        <v>309</v>
      </c>
      <c r="J31" s="146">
        <v>1.0425278358689001E-8</v>
      </c>
      <c r="K31" s="146">
        <v>1.24902854181986E-6</v>
      </c>
      <c r="L31" s="147" t="s">
        <v>262</v>
      </c>
      <c r="M31" s="148" t="s">
        <v>331</v>
      </c>
      <c r="N31" s="147">
        <v>6.2060526458849097E-4</v>
      </c>
      <c r="O31" s="147">
        <v>7.2593831134430103E-2</v>
      </c>
      <c r="P31" s="147" t="s">
        <v>778</v>
      </c>
    </row>
    <row r="32" spans="1:16" x14ac:dyDescent="0.2">
      <c r="A32" s="148" t="s">
        <v>272</v>
      </c>
      <c r="B32" s="146">
        <v>2.3362669259560901E-11</v>
      </c>
      <c r="C32" s="146">
        <v>2.7593908247681398E-9</v>
      </c>
      <c r="D32" s="147" t="s">
        <v>262</v>
      </c>
      <c r="E32" s="148" t="s">
        <v>266</v>
      </c>
      <c r="F32" s="146">
        <v>6.9314420821078295E-5</v>
      </c>
      <c r="G32" s="147">
        <v>8.1868032592006899E-3</v>
      </c>
      <c r="H32" s="147" t="s">
        <v>778</v>
      </c>
      <c r="I32" s="148" t="s">
        <v>294</v>
      </c>
      <c r="J32" s="146">
        <v>1.2832260666632101E-8</v>
      </c>
      <c r="K32" s="146">
        <v>1.48046266579848E-6</v>
      </c>
      <c r="L32" s="147" t="s">
        <v>262</v>
      </c>
      <c r="M32" s="148" t="s">
        <v>1920</v>
      </c>
      <c r="N32" s="147">
        <v>6.2922421850067801E-4</v>
      </c>
      <c r="O32" s="147">
        <v>7.2593831134430103E-2</v>
      </c>
      <c r="P32" s="147" t="s">
        <v>778</v>
      </c>
    </row>
    <row r="33" spans="1:16" x14ac:dyDescent="0.2">
      <c r="A33" s="148" t="s">
        <v>312</v>
      </c>
      <c r="B33" s="146">
        <v>3.1450031084949999E-11</v>
      </c>
      <c r="C33" s="146">
        <v>3.4584189355139799E-9</v>
      </c>
      <c r="D33" s="147" t="s">
        <v>262</v>
      </c>
      <c r="E33" s="148" t="s">
        <v>2117</v>
      </c>
      <c r="F33" s="146">
        <v>9.6459086376574302E-5</v>
      </c>
      <c r="G33" s="147">
        <v>1.0986000944817701E-2</v>
      </c>
      <c r="H33" s="147" t="s">
        <v>778</v>
      </c>
      <c r="I33" s="148" t="s">
        <v>274</v>
      </c>
      <c r="J33" s="146">
        <v>1.55636430736808E-8</v>
      </c>
      <c r="K33" s="146">
        <v>1.73145529194699E-6</v>
      </c>
      <c r="L33" s="147" t="s">
        <v>262</v>
      </c>
      <c r="M33" s="148" t="s">
        <v>1053</v>
      </c>
      <c r="N33" s="147">
        <v>7.7098210145896495E-4</v>
      </c>
      <c r="O33" s="147">
        <v>8.2814111932574999E-2</v>
      </c>
      <c r="P33" s="147" t="s">
        <v>778</v>
      </c>
    </row>
    <row r="34" spans="1:16" x14ac:dyDescent="0.2">
      <c r="A34" s="148" t="s">
        <v>779</v>
      </c>
      <c r="B34" s="146">
        <v>3.1450031084949999E-11</v>
      </c>
      <c r="C34" s="146">
        <v>3.4584189355139799E-9</v>
      </c>
      <c r="D34" s="147" t="s">
        <v>262</v>
      </c>
      <c r="E34" s="148" t="s">
        <v>281</v>
      </c>
      <c r="F34" s="147">
        <v>1.0292390906054801E-4</v>
      </c>
      <c r="G34" s="147">
        <v>1.1318080896347799E-2</v>
      </c>
      <c r="H34" s="147" t="s">
        <v>778</v>
      </c>
      <c r="I34" s="148" t="s">
        <v>272</v>
      </c>
      <c r="J34" s="146">
        <v>4.4034796906094402E-8</v>
      </c>
      <c r="K34" s="146">
        <v>4.7299445642235901E-6</v>
      </c>
      <c r="L34" s="147" t="s">
        <v>262</v>
      </c>
      <c r="M34" s="148" t="s">
        <v>2120</v>
      </c>
      <c r="N34" s="147">
        <v>7.7098210145896495E-4</v>
      </c>
      <c r="O34" s="147">
        <v>8.2814111932574999E-2</v>
      </c>
      <c r="P34" s="147" t="s">
        <v>778</v>
      </c>
    </row>
    <row r="35" spans="1:16" x14ac:dyDescent="0.2">
      <c r="A35" s="148" t="s">
        <v>372</v>
      </c>
      <c r="B35" s="146">
        <v>6.4868130447527302E-11</v>
      </c>
      <c r="C35" s="146">
        <v>6.8954822665721497E-9</v>
      </c>
      <c r="D35" s="147" t="s">
        <v>262</v>
      </c>
      <c r="E35" s="148" t="s">
        <v>1918</v>
      </c>
      <c r="F35" s="147">
        <v>1.45147887781183E-4</v>
      </c>
      <c r="G35" s="147">
        <v>1.5429220471139799E-2</v>
      </c>
      <c r="H35" s="147" t="s">
        <v>778</v>
      </c>
      <c r="I35" s="148" t="s">
        <v>351</v>
      </c>
      <c r="J35" s="146">
        <v>5.68290637945142E-8</v>
      </c>
      <c r="K35" s="146">
        <v>5.9007511239970596E-6</v>
      </c>
      <c r="L35" s="147" t="s">
        <v>262</v>
      </c>
      <c r="M35" s="148" t="s">
        <v>450</v>
      </c>
      <c r="N35" s="147">
        <v>8.6072229437006702E-4</v>
      </c>
      <c r="O35" s="147">
        <v>8.9371664898758599E-2</v>
      </c>
      <c r="P35" s="147" t="s">
        <v>778</v>
      </c>
    </row>
    <row r="36" spans="1:16" x14ac:dyDescent="0.2">
      <c r="A36" s="148" t="s">
        <v>808</v>
      </c>
      <c r="B36" s="146">
        <v>3.5648475010466498E-10</v>
      </c>
      <c r="C36" s="146">
        <v>3.6671931228508903E-8</v>
      </c>
      <c r="D36" s="147" t="s">
        <v>262</v>
      </c>
      <c r="E36" s="148" t="s">
        <v>450</v>
      </c>
      <c r="F36" s="147">
        <v>1.7305112389266199E-4</v>
      </c>
      <c r="G36" s="147">
        <v>1.7801936583667698E-2</v>
      </c>
      <c r="H36" s="147" t="s">
        <v>778</v>
      </c>
      <c r="I36" s="148" t="s">
        <v>359</v>
      </c>
      <c r="J36" s="146">
        <v>5.8923647058350897E-8</v>
      </c>
      <c r="K36" s="146">
        <v>5.9208761479601003E-6</v>
      </c>
      <c r="L36" s="147" t="s">
        <v>262</v>
      </c>
      <c r="M36" s="148" t="s">
        <v>502</v>
      </c>
      <c r="N36" s="147">
        <v>9.4424170927176097E-4</v>
      </c>
      <c r="O36" s="147">
        <v>9.4881062076823702E-2</v>
      </c>
      <c r="P36" s="147" t="s">
        <v>778</v>
      </c>
    </row>
    <row r="37" spans="1:16" x14ac:dyDescent="0.2">
      <c r="A37" s="148" t="s">
        <v>286</v>
      </c>
      <c r="B37" s="146">
        <v>1.16653954009302E-9</v>
      </c>
      <c r="C37" s="146">
        <v>1.1625295604239501E-7</v>
      </c>
      <c r="D37" s="147" t="s">
        <v>262</v>
      </c>
      <c r="E37" s="148" t="s">
        <v>289</v>
      </c>
      <c r="F37" s="147">
        <v>1.84873776960441E-4</v>
      </c>
      <c r="G37" s="147">
        <v>1.8423827335213899E-2</v>
      </c>
      <c r="H37" s="147" t="s">
        <v>778</v>
      </c>
      <c r="I37" s="148" t="s">
        <v>307</v>
      </c>
      <c r="J37" s="146">
        <v>7.9614003608741296E-8</v>
      </c>
      <c r="K37" s="146">
        <v>7.7499256637884095E-6</v>
      </c>
      <c r="L37" s="147" t="s">
        <v>262</v>
      </c>
      <c r="M37" s="148" t="s">
        <v>1956</v>
      </c>
      <c r="N37" s="147">
        <v>9.965626376975381E-4</v>
      </c>
      <c r="O37" s="147">
        <v>9.7009144263369707E-2</v>
      </c>
      <c r="P37" s="147" t="s">
        <v>778</v>
      </c>
    </row>
    <row r="38" spans="1:16" x14ac:dyDescent="0.2">
      <c r="A38" s="148" t="s">
        <v>322</v>
      </c>
      <c r="B38" s="146">
        <v>2.64681225958928E-9</v>
      </c>
      <c r="C38" s="146">
        <v>2.5577831199485501E-7</v>
      </c>
      <c r="D38" s="147" t="s">
        <v>262</v>
      </c>
      <c r="E38" s="148" t="s">
        <v>892</v>
      </c>
      <c r="F38" s="147">
        <v>2.8839985405775898E-4</v>
      </c>
      <c r="G38" s="147">
        <v>2.7050209840888E-2</v>
      </c>
      <c r="H38" s="147" t="s">
        <v>778</v>
      </c>
      <c r="I38" s="148" t="s">
        <v>715</v>
      </c>
      <c r="J38" s="146">
        <v>2.0658364433008E-7</v>
      </c>
      <c r="K38" s="146">
        <v>1.9500244002672701E-5</v>
      </c>
      <c r="L38" s="147" t="s">
        <v>262</v>
      </c>
      <c r="M38" s="148" t="s">
        <v>2118</v>
      </c>
      <c r="N38" s="147">
        <v>1.15588181137614E-3</v>
      </c>
      <c r="O38" s="147">
        <v>0.109108237649596</v>
      </c>
      <c r="P38" s="147" t="s">
        <v>778</v>
      </c>
    </row>
    <row r="39" spans="1:16" x14ac:dyDescent="0.2">
      <c r="A39" s="148" t="s">
        <v>562</v>
      </c>
      <c r="B39" s="146">
        <v>1.2214054215995101E-8</v>
      </c>
      <c r="C39" s="146">
        <v>1.11287482556595E-6</v>
      </c>
      <c r="D39" s="147" t="s">
        <v>262</v>
      </c>
      <c r="E39" s="148" t="s">
        <v>2118</v>
      </c>
      <c r="F39" s="147">
        <v>2.8839985405775898E-4</v>
      </c>
      <c r="G39" s="147">
        <v>2.7050209840888E-2</v>
      </c>
      <c r="H39" s="147" t="s">
        <v>778</v>
      </c>
      <c r="I39" s="148" t="s">
        <v>382</v>
      </c>
      <c r="J39" s="146">
        <v>2.2715291804289199E-7</v>
      </c>
      <c r="K39" s="146">
        <v>2.08112158736355E-5</v>
      </c>
      <c r="L39" s="147" t="s">
        <v>262</v>
      </c>
      <c r="M39" s="148" t="s">
        <v>2157</v>
      </c>
      <c r="N39" s="147">
        <v>1.2042107071536701E-3</v>
      </c>
      <c r="O39" s="147">
        <v>0.110326951552461</v>
      </c>
      <c r="P39" s="147" t="s">
        <v>778</v>
      </c>
    </row>
    <row r="40" spans="1:16" x14ac:dyDescent="0.2">
      <c r="A40" s="148" t="s">
        <v>730</v>
      </c>
      <c r="B40" s="146">
        <v>1.2214054215995101E-8</v>
      </c>
      <c r="C40" s="146">
        <v>1.11287482556595E-6</v>
      </c>
      <c r="D40" s="147" t="s">
        <v>262</v>
      </c>
      <c r="E40" s="148" t="s">
        <v>2017</v>
      </c>
      <c r="F40" s="147">
        <v>3.4062137773471898E-4</v>
      </c>
      <c r="G40" s="147">
        <v>3.1035473531314799E-2</v>
      </c>
      <c r="H40" s="147" t="s">
        <v>778</v>
      </c>
      <c r="I40" s="148" t="s">
        <v>366</v>
      </c>
      <c r="J40" s="146">
        <v>2.5555096830465398E-7</v>
      </c>
      <c r="K40" s="146">
        <v>2.27440361791142E-5</v>
      </c>
      <c r="L40" s="147" t="s">
        <v>262</v>
      </c>
      <c r="M40" s="148" t="s">
        <v>299</v>
      </c>
      <c r="N40" s="147">
        <v>1.6019720782543699E-3</v>
      </c>
      <c r="O40" s="147">
        <v>0.14257551496463899</v>
      </c>
      <c r="P40" s="147" t="s">
        <v>778</v>
      </c>
    </row>
    <row r="41" spans="1:16" x14ac:dyDescent="0.2">
      <c r="A41" s="148" t="s">
        <v>349</v>
      </c>
      <c r="B41" s="146">
        <v>1.59730776810966E-8</v>
      </c>
      <c r="C41" s="146">
        <v>1.4149484645838101E-6</v>
      </c>
      <c r="D41" s="147" t="s">
        <v>262</v>
      </c>
      <c r="E41" s="148" t="s">
        <v>276</v>
      </c>
      <c r="F41" s="147">
        <v>4.9351670738353504E-4</v>
      </c>
      <c r="G41" s="147">
        <v>4.3717354995724801E-2</v>
      </c>
      <c r="H41" s="147" t="s">
        <v>778</v>
      </c>
      <c r="I41" s="148" t="s">
        <v>312</v>
      </c>
      <c r="J41" s="146">
        <v>5.24981204907094E-7</v>
      </c>
      <c r="K41" s="146">
        <v>4.4197741980691803E-5</v>
      </c>
      <c r="L41" s="147" t="s">
        <v>262</v>
      </c>
      <c r="M41" s="148" t="s">
        <v>367</v>
      </c>
      <c r="N41" s="147">
        <v>2.2502091405157999E-3</v>
      </c>
      <c r="O41" s="147">
        <v>0.19470559646407501</v>
      </c>
      <c r="P41" s="147" t="s">
        <v>778</v>
      </c>
    </row>
    <row r="42" spans="1:16" x14ac:dyDescent="0.2">
      <c r="A42" s="148" t="s">
        <v>351</v>
      </c>
      <c r="B42" s="146">
        <v>2.8652206462669999E-8</v>
      </c>
      <c r="C42" s="146">
        <v>2.46951044349877E-6</v>
      </c>
      <c r="D42" s="147" t="s">
        <v>262</v>
      </c>
      <c r="E42" s="148" t="s">
        <v>1937</v>
      </c>
      <c r="F42" s="147">
        <v>5.61172680955812E-4</v>
      </c>
      <c r="G42" s="147">
        <v>4.7094202093897003E-2</v>
      </c>
      <c r="H42" s="147" t="s">
        <v>778</v>
      </c>
      <c r="I42" s="148" t="s">
        <v>2179</v>
      </c>
      <c r="J42" s="146">
        <v>5.24981204907094E-7</v>
      </c>
      <c r="K42" s="146">
        <v>4.4197741980691803E-5</v>
      </c>
      <c r="L42" s="147" t="s">
        <v>262</v>
      </c>
      <c r="M42" s="148" t="s">
        <v>757</v>
      </c>
      <c r="N42" s="147">
        <v>2.3264876027847101E-3</v>
      </c>
      <c r="O42" s="147">
        <v>0.19586510493714501</v>
      </c>
      <c r="P42" s="147" t="s">
        <v>778</v>
      </c>
    </row>
    <row r="43" spans="1:16" x14ac:dyDescent="0.2">
      <c r="A43" s="148" t="s">
        <v>268</v>
      </c>
      <c r="B43" s="146">
        <v>3.59681065403652E-8</v>
      </c>
      <c r="C43" s="146">
        <v>3.01848136203223E-6</v>
      </c>
      <c r="D43" s="147" t="s">
        <v>262</v>
      </c>
      <c r="E43" s="148" t="s">
        <v>1114</v>
      </c>
      <c r="F43" s="147">
        <v>5.61172680955812E-4</v>
      </c>
      <c r="G43" s="147">
        <v>4.7094202093897003E-2</v>
      </c>
      <c r="H43" s="147" t="s">
        <v>778</v>
      </c>
      <c r="I43" s="148" t="s">
        <v>373</v>
      </c>
      <c r="J43" s="146">
        <v>7.0246445485720101E-7</v>
      </c>
      <c r="K43" s="146">
        <v>5.7583599391583697E-5</v>
      </c>
      <c r="L43" s="147" t="s">
        <v>262</v>
      </c>
      <c r="M43" s="148" t="s">
        <v>1910</v>
      </c>
      <c r="N43" s="147">
        <v>2.4782097362098499E-3</v>
      </c>
      <c r="O43" s="147">
        <v>0.20314798232351799</v>
      </c>
      <c r="P43" s="147" t="s">
        <v>778</v>
      </c>
    </row>
    <row r="44" spans="1:16" x14ac:dyDescent="0.2">
      <c r="A44" s="148" t="s">
        <v>511</v>
      </c>
      <c r="B44" s="146">
        <v>6.0347746990365994E-8</v>
      </c>
      <c r="C44" s="146">
        <v>4.9345888500583904E-6</v>
      </c>
      <c r="D44" s="147" t="s">
        <v>262</v>
      </c>
      <c r="E44" s="148" t="s">
        <v>275</v>
      </c>
      <c r="F44" s="147">
        <v>6.5582559580953904E-4</v>
      </c>
      <c r="G44" s="147">
        <v>5.2678313981151997E-2</v>
      </c>
      <c r="H44" s="147" t="s">
        <v>778</v>
      </c>
      <c r="I44" s="148" t="s">
        <v>479</v>
      </c>
      <c r="J44" s="146">
        <v>8.8607064391943795E-7</v>
      </c>
      <c r="K44" s="146">
        <v>7.0772052713052503E-5</v>
      </c>
      <c r="L44" s="147" t="s">
        <v>262</v>
      </c>
      <c r="M44" s="148" t="s">
        <v>2148</v>
      </c>
      <c r="N44" s="147">
        <v>2.9519471245507199E-3</v>
      </c>
      <c r="O44" s="147">
        <v>0.23577731520449999</v>
      </c>
      <c r="P44" s="147" t="s">
        <v>778</v>
      </c>
    </row>
    <row r="45" spans="1:16" x14ac:dyDescent="0.2">
      <c r="A45" s="148" t="s">
        <v>328</v>
      </c>
      <c r="B45" s="146">
        <v>8.4918445291958803E-8</v>
      </c>
      <c r="C45" s="146">
        <v>6.7701230509014203E-6</v>
      </c>
      <c r="D45" s="147" t="s">
        <v>262</v>
      </c>
      <c r="E45" s="148" t="s">
        <v>1053</v>
      </c>
      <c r="F45" s="147">
        <v>6.6075025376170597E-4</v>
      </c>
      <c r="G45" s="147">
        <v>5.2678313981151997E-2</v>
      </c>
      <c r="H45" s="147" t="s">
        <v>778</v>
      </c>
      <c r="I45" s="148" t="s">
        <v>377</v>
      </c>
      <c r="J45" s="146">
        <v>1.7434474548785901E-6</v>
      </c>
      <c r="K45" s="147">
        <v>1.3577097054867001E-4</v>
      </c>
      <c r="L45" s="147" t="s">
        <v>262</v>
      </c>
      <c r="M45" s="148" t="s">
        <v>486</v>
      </c>
      <c r="N45" s="147">
        <v>3.69361896231326E-3</v>
      </c>
      <c r="O45" s="147">
        <v>0.276189692462323</v>
      </c>
      <c r="P45" s="147" t="s">
        <v>778</v>
      </c>
    </row>
    <row r="46" spans="1:16" x14ac:dyDescent="0.2">
      <c r="A46" s="148" t="s">
        <v>513</v>
      </c>
      <c r="B46" s="146">
        <v>1.3779450158951599E-7</v>
      </c>
      <c r="C46" s="146">
        <v>1.0717723550462599E-5</v>
      </c>
      <c r="D46" s="147" t="s">
        <v>262</v>
      </c>
      <c r="E46" s="148" t="s">
        <v>1989</v>
      </c>
      <c r="F46" s="147">
        <v>6.8925300373036099E-4</v>
      </c>
      <c r="G46" s="147">
        <v>5.3610434851124898E-2</v>
      </c>
      <c r="H46" s="147" t="s">
        <v>778</v>
      </c>
      <c r="I46" s="148" t="s">
        <v>423</v>
      </c>
      <c r="J46" s="146">
        <v>2.13718127692677E-6</v>
      </c>
      <c r="K46" s="147">
        <v>1.6237365067382699E-4</v>
      </c>
      <c r="L46" s="147" t="s">
        <v>262</v>
      </c>
      <c r="M46" s="148" t="s">
        <v>1981</v>
      </c>
      <c r="N46" s="147">
        <v>3.7478976435829101E-3</v>
      </c>
      <c r="O46" s="147">
        <v>0.276189692462323</v>
      </c>
      <c r="P46" s="147" t="s">
        <v>778</v>
      </c>
    </row>
    <row r="47" spans="1:16" x14ac:dyDescent="0.2">
      <c r="A47" s="148" t="s">
        <v>348</v>
      </c>
      <c r="B47" s="146">
        <v>1.4315746061887699E-7</v>
      </c>
      <c r="C47" s="146">
        <v>1.08697414741333E-5</v>
      </c>
      <c r="D47" s="147" t="s">
        <v>262</v>
      </c>
      <c r="E47" s="148" t="s">
        <v>2119</v>
      </c>
      <c r="F47" s="147">
        <v>7.15606216363467E-4</v>
      </c>
      <c r="G47" s="147">
        <v>5.4334957713883199E-2</v>
      </c>
      <c r="H47" s="147" t="s">
        <v>778</v>
      </c>
      <c r="I47" s="148" t="s">
        <v>718</v>
      </c>
      <c r="J47" s="146">
        <v>2.6188382095848299E-6</v>
      </c>
      <c r="K47" s="147">
        <v>1.8971351215945901E-4</v>
      </c>
      <c r="L47" s="147" t="s">
        <v>262</v>
      </c>
      <c r="M47" s="148" t="s">
        <v>911</v>
      </c>
      <c r="N47" s="147">
        <v>3.7789561990458601E-3</v>
      </c>
      <c r="O47" s="147">
        <v>0.276189692462323</v>
      </c>
      <c r="P47" s="147" t="s">
        <v>778</v>
      </c>
    </row>
    <row r="48" spans="1:16" x14ac:dyDescent="0.2">
      <c r="A48" s="148" t="s">
        <v>359</v>
      </c>
      <c r="B48" s="146">
        <v>2.1937372062922399E-7</v>
      </c>
      <c r="C48" s="146">
        <v>1.62693673275952E-5</v>
      </c>
      <c r="D48" s="147" t="s">
        <v>262</v>
      </c>
      <c r="E48" s="148" t="s">
        <v>333</v>
      </c>
      <c r="F48" s="147">
        <v>7.4933813362270101E-4</v>
      </c>
      <c r="G48" s="147">
        <v>5.55730071656464E-2</v>
      </c>
      <c r="H48" s="147" t="s">
        <v>778</v>
      </c>
      <c r="I48" s="148" t="s">
        <v>563</v>
      </c>
      <c r="J48" s="146">
        <v>2.6188382095848299E-6</v>
      </c>
      <c r="K48" s="147">
        <v>1.8971351215945901E-4</v>
      </c>
      <c r="L48" s="147" t="s">
        <v>262</v>
      </c>
      <c r="M48" s="148" t="s">
        <v>2116</v>
      </c>
      <c r="N48" s="147">
        <v>3.8125703935408999E-3</v>
      </c>
      <c r="O48" s="147">
        <v>0.276189692462323</v>
      </c>
      <c r="P48" s="147" t="s">
        <v>778</v>
      </c>
    </row>
    <row r="49" spans="1:16" x14ac:dyDescent="0.2">
      <c r="A49" s="148" t="s">
        <v>293</v>
      </c>
      <c r="B49" s="146">
        <v>6.9689372628046495E-7</v>
      </c>
      <c r="C49" s="146">
        <v>5.0508956661554599E-5</v>
      </c>
      <c r="D49" s="147" t="s">
        <v>262</v>
      </c>
      <c r="E49" s="148" t="s">
        <v>475</v>
      </c>
      <c r="F49" s="147">
        <v>7.7881663173482503E-4</v>
      </c>
      <c r="G49" s="147">
        <v>5.6446505422780797E-2</v>
      </c>
      <c r="H49" s="147" t="s">
        <v>778</v>
      </c>
      <c r="I49" s="148" t="s">
        <v>522</v>
      </c>
      <c r="J49" s="146">
        <v>7.7251042080828804E-6</v>
      </c>
      <c r="K49" s="147">
        <v>5.4690226382223103E-4</v>
      </c>
      <c r="L49" s="147" t="s">
        <v>262</v>
      </c>
      <c r="M49" s="148" t="s">
        <v>603</v>
      </c>
      <c r="N49" s="147">
        <v>4.1062377014430603E-3</v>
      </c>
      <c r="O49" s="147">
        <v>0.290702964545344</v>
      </c>
      <c r="P49" s="147" t="s">
        <v>778</v>
      </c>
    </row>
    <row r="50" spans="1:16" x14ac:dyDescent="0.2">
      <c r="A50" s="148" t="s">
        <v>546</v>
      </c>
      <c r="B50" s="146">
        <v>7.6852067730997401E-7</v>
      </c>
      <c r="C50" s="146">
        <v>5.44624986653668E-5</v>
      </c>
      <c r="D50" s="147" t="s">
        <v>262</v>
      </c>
      <c r="E50" s="148" t="s">
        <v>2120</v>
      </c>
      <c r="F50" s="147">
        <v>8.1543229464069297E-4</v>
      </c>
      <c r="G50" s="147">
        <v>5.7786968613537097E-2</v>
      </c>
      <c r="H50" s="147" t="s">
        <v>778</v>
      </c>
      <c r="I50" s="148" t="s">
        <v>505</v>
      </c>
      <c r="J50" s="146">
        <v>1.3062394153337299E-5</v>
      </c>
      <c r="K50" s="147">
        <v>9.0420795083657102E-4</v>
      </c>
      <c r="L50" s="147" t="s">
        <v>262</v>
      </c>
      <c r="M50" s="148" t="s">
        <v>1944</v>
      </c>
      <c r="N50" s="147">
        <v>4.4382639348931104E-3</v>
      </c>
      <c r="O50" s="147">
        <v>0.30722649238204502</v>
      </c>
      <c r="P50" s="147" t="s">
        <v>778</v>
      </c>
    </row>
    <row r="51" spans="1:16" x14ac:dyDescent="0.2">
      <c r="A51" s="148" t="s">
        <v>346</v>
      </c>
      <c r="B51" s="146">
        <v>1.1659354203095599E-6</v>
      </c>
      <c r="C51" s="146">
        <v>8.0829740334069299E-5</v>
      </c>
      <c r="D51" s="147" t="s">
        <v>262</v>
      </c>
      <c r="E51" s="148" t="s">
        <v>411</v>
      </c>
      <c r="F51" s="147">
        <v>1.1085621627880699E-3</v>
      </c>
      <c r="G51" s="147">
        <v>7.6852276894155497E-2</v>
      </c>
      <c r="H51" s="147" t="s">
        <v>778</v>
      </c>
      <c r="I51" s="148" t="s">
        <v>1966</v>
      </c>
      <c r="J51" s="146">
        <v>2.0904688968416299E-5</v>
      </c>
      <c r="K51" s="147">
        <v>1.4156110029699301E-3</v>
      </c>
      <c r="L51" s="147" t="s">
        <v>262</v>
      </c>
      <c r="M51" s="148" t="s">
        <v>919</v>
      </c>
      <c r="N51" s="147">
        <v>4.6883386798955802E-3</v>
      </c>
      <c r="O51" s="147">
        <v>0.31072712740158998</v>
      </c>
      <c r="P51" s="147" t="s">
        <v>778</v>
      </c>
    </row>
    <row r="52" spans="1:16" x14ac:dyDescent="0.2">
      <c r="A52" s="148" t="s">
        <v>553</v>
      </c>
      <c r="B52" s="146">
        <v>2.3850013489134402E-6</v>
      </c>
      <c r="C52" s="147">
        <v>1.56611855760388E-4</v>
      </c>
      <c r="D52" s="147" t="s">
        <v>262</v>
      </c>
      <c r="E52" s="148" t="s">
        <v>603</v>
      </c>
      <c r="F52" s="147">
        <v>1.22865542546962E-3</v>
      </c>
      <c r="G52" s="147">
        <v>8.3365577698353593E-2</v>
      </c>
      <c r="H52" s="147" t="s">
        <v>778</v>
      </c>
      <c r="I52" s="148" t="s">
        <v>328</v>
      </c>
      <c r="J52" s="146">
        <v>2.2517358318933699E-5</v>
      </c>
      <c r="K52" s="147">
        <v>1.4923738545421E-3</v>
      </c>
      <c r="L52" s="147" t="s">
        <v>262</v>
      </c>
      <c r="M52" s="148" t="s">
        <v>2139</v>
      </c>
      <c r="N52" s="147">
        <v>4.6883386798955802E-3</v>
      </c>
      <c r="O52" s="147">
        <v>0.31072712740158998</v>
      </c>
      <c r="P52" s="147" t="s">
        <v>778</v>
      </c>
    </row>
    <row r="53" spans="1:16" x14ac:dyDescent="0.2">
      <c r="A53" s="148" t="s">
        <v>1866</v>
      </c>
      <c r="B53" s="146">
        <v>2.3850013489134402E-6</v>
      </c>
      <c r="C53" s="147">
        <v>1.56611855760388E-4</v>
      </c>
      <c r="D53" s="147" t="s">
        <v>262</v>
      </c>
      <c r="E53" s="148" t="s">
        <v>1930</v>
      </c>
      <c r="F53" s="147">
        <v>1.4065691039646E-3</v>
      </c>
      <c r="G53" s="147">
        <v>9.3448934844648099E-2</v>
      </c>
      <c r="H53" s="147" t="s">
        <v>778</v>
      </c>
      <c r="I53" s="148" t="s">
        <v>781</v>
      </c>
      <c r="J53" s="146">
        <v>2.3106327436019401E-5</v>
      </c>
      <c r="K53" s="147">
        <v>1.4995043742333401E-3</v>
      </c>
      <c r="L53" s="147" t="s">
        <v>262</v>
      </c>
      <c r="M53" s="148" t="s">
        <v>537</v>
      </c>
      <c r="N53" s="147">
        <v>5.2073439589650503E-3</v>
      </c>
      <c r="O53" s="147">
        <v>0.33793492567033601</v>
      </c>
      <c r="P53" s="147" t="s">
        <v>778</v>
      </c>
    </row>
    <row r="54" spans="1:16" x14ac:dyDescent="0.2">
      <c r="A54" s="148" t="s">
        <v>407</v>
      </c>
      <c r="B54" s="146">
        <v>2.40639101042929E-6</v>
      </c>
      <c r="C54" s="147">
        <v>1.56611855760388E-4</v>
      </c>
      <c r="D54" s="147" t="s">
        <v>262</v>
      </c>
      <c r="E54" s="148" t="s">
        <v>1956</v>
      </c>
      <c r="F54" s="147">
        <v>1.4555063037204701E-3</v>
      </c>
      <c r="G54" s="147">
        <v>9.4726726582950602E-2</v>
      </c>
      <c r="H54" s="147" t="s">
        <v>778</v>
      </c>
      <c r="I54" s="148" t="s">
        <v>306</v>
      </c>
      <c r="J54" s="146">
        <v>3.5730204556798399E-5</v>
      </c>
      <c r="K54" s="147">
        <v>2.2714201468250401E-3</v>
      </c>
      <c r="L54" s="147" t="s">
        <v>262</v>
      </c>
      <c r="M54" s="148" t="s">
        <v>2124</v>
      </c>
      <c r="N54" s="147">
        <v>5.7826847938074804E-3</v>
      </c>
      <c r="O54" s="147">
        <v>0.36026126265420599</v>
      </c>
      <c r="P54" s="147" t="s">
        <v>778</v>
      </c>
    </row>
    <row r="55" spans="1:16" x14ac:dyDescent="0.2">
      <c r="A55" s="148" t="s">
        <v>366</v>
      </c>
      <c r="B55" s="146">
        <v>2.7993395537999898E-6</v>
      </c>
      <c r="C55" s="147">
        <v>1.7854187674136299E-4</v>
      </c>
      <c r="D55" s="147" t="s">
        <v>262</v>
      </c>
      <c r="E55" s="148" t="s">
        <v>2121</v>
      </c>
      <c r="F55" s="147">
        <v>1.7597285759612901E-3</v>
      </c>
      <c r="G55" s="147">
        <v>0.112235488574811</v>
      </c>
      <c r="H55" s="147" t="s">
        <v>778</v>
      </c>
      <c r="I55" s="148" t="s">
        <v>273</v>
      </c>
      <c r="J55" s="146">
        <v>3.8972856512936902E-5</v>
      </c>
      <c r="K55" s="147">
        <v>2.4280089607559702E-3</v>
      </c>
      <c r="L55" s="147" t="s">
        <v>262</v>
      </c>
      <c r="M55" s="148" t="s">
        <v>947</v>
      </c>
      <c r="N55" s="147">
        <v>5.7826847938074804E-3</v>
      </c>
      <c r="O55" s="147">
        <v>0.36026126265420599</v>
      </c>
      <c r="P55" s="147" t="s">
        <v>778</v>
      </c>
    </row>
    <row r="56" spans="1:16" x14ac:dyDescent="0.2">
      <c r="A56" s="148" t="s">
        <v>501</v>
      </c>
      <c r="B56" s="146">
        <v>2.9976965122590199E-6</v>
      </c>
      <c r="C56" s="147">
        <v>1.87444199560667E-4</v>
      </c>
      <c r="D56" s="147" t="s">
        <v>262</v>
      </c>
      <c r="E56" s="148" t="s">
        <v>1912</v>
      </c>
      <c r="F56" s="147">
        <v>1.8592317676102599E-3</v>
      </c>
      <c r="G56" s="147">
        <v>0.11504372682894901</v>
      </c>
      <c r="H56" s="147" t="s">
        <v>778</v>
      </c>
      <c r="I56" s="148" t="s">
        <v>562</v>
      </c>
      <c r="J56" s="146">
        <v>4.7232527239855803E-5</v>
      </c>
      <c r="K56" s="147">
        <v>2.8294100452336702E-3</v>
      </c>
      <c r="L56" s="147" t="s">
        <v>262</v>
      </c>
      <c r="M56" s="148" t="s">
        <v>1023</v>
      </c>
      <c r="N56" s="147">
        <v>6.45240432844433E-3</v>
      </c>
      <c r="O56" s="147">
        <v>0.394102734962825</v>
      </c>
      <c r="P56" s="147" t="s">
        <v>778</v>
      </c>
    </row>
    <row r="57" spans="1:16" x14ac:dyDescent="0.2">
      <c r="A57" s="148" t="s">
        <v>781</v>
      </c>
      <c r="B57" s="146">
        <v>4.0660839850606803E-6</v>
      </c>
      <c r="C57" s="147">
        <v>2.49360419776125E-4</v>
      </c>
      <c r="D57" s="147" t="s">
        <v>262</v>
      </c>
      <c r="E57" s="148" t="s">
        <v>304</v>
      </c>
      <c r="F57" s="147">
        <v>1.87590899815157E-3</v>
      </c>
      <c r="G57" s="147">
        <v>0.11504372682894901</v>
      </c>
      <c r="H57" s="147" t="s">
        <v>778</v>
      </c>
      <c r="I57" s="148" t="s">
        <v>444</v>
      </c>
      <c r="J57" s="146">
        <v>4.7232527239855803E-5</v>
      </c>
      <c r="K57" s="147">
        <v>2.8294100452336702E-3</v>
      </c>
      <c r="L57" s="147" t="s">
        <v>262</v>
      </c>
      <c r="M57" s="148" t="s">
        <v>2125</v>
      </c>
      <c r="N57" s="147">
        <v>7.2354147781690404E-3</v>
      </c>
      <c r="O57" s="147">
        <v>0.433429173730703</v>
      </c>
      <c r="P57" s="147" t="s">
        <v>778</v>
      </c>
    </row>
    <row r="58" spans="1:16" x14ac:dyDescent="0.2">
      <c r="A58" s="148" t="s">
        <v>708</v>
      </c>
      <c r="B58" s="146">
        <v>5.6237783850247402E-6</v>
      </c>
      <c r="C58" s="147">
        <v>3.3838168433667702E-4</v>
      </c>
      <c r="D58" s="147" t="s">
        <v>262</v>
      </c>
      <c r="E58" s="148" t="s">
        <v>2122</v>
      </c>
      <c r="F58" s="147">
        <v>1.9548102272616001E-3</v>
      </c>
      <c r="G58" s="147">
        <v>0.117620562542212</v>
      </c>
      <c r="H58" s="147" t="s">
        <v>778</v>
      </c>
      <c r="I58" s="148" t="s">
        <v>389</v>
      </c>
      <c r="J58" s="146">
        <v>6.5145753377284806E-5</v>
      </c>
      <c r="K58" s="147">
        <v>3.8288494673630602E-3</v>
      </c>
      <c r="L58" s="147" t="s">
        <v>262</v>
      </c>
      <c r="M58" s="148" t="s">
        <v>1937</v>
      </c>
      <c r="N58" s="147">
        <v>9.0530338430372705E-3</v>
      </c>
      <c r="O58" s="147">
        <v>0.50357500751894801</v>
      </c>
      <c r="P58" s="147" t="s">
        <v>778</v>
      </c>
    </row>
    <row r="59" spans="1:16" x14ac:dyDescent="0.2">
      <c r="A59" s="148" t="s">
        <v>382</v>
      </c>
      <c r="B59" s="146">
        <v>8.0255055006916004E-6</v>
      </c>
      <c r="C59" s="147">
        <v>4.7395068595750998E-4</v>
      </c>
      <c r="D59" s="147" t="s">
        <v>262</v>
      </c>
      <c r="E59" s="148" t="s">
        <v>2123</v>
      </c>
      <c r="F59" s="147">
        <v>2.3051418537992198E-3</v>
      </c>
      <c r="G59" s="147">
        <v>0.13613143281047599</v>
      </c>
      <c r="H59" s="147" t="s">
        <v>778</v>
      </c>
      <c r="I59" s="148" t="s">
        <v>348</v>
      </c>
      <c r="J59" s="146">
        <v>7.7645770455134702E-5</v>
      </c>
      <c r="K59" s="147">
        <v>4.39757409032263E-3</v>
      </c>
      <c r="L59" s="147" t="s">
        <v>262</v>
      </c>
      <c r="M59" s="148" t="s">
        <v>1872</v>
      </c>
      <c r="N59" s="147">
        <v>9.0530338430372705E-3</v>
      </c>
      <c r="O59" s="147">
        <v>0.50357500751894801</v>
      </c>
      <c r="P59" s="147" t="s">
        <v>778</v>
      </c>
    </row>
    <row r="60" spans="1:16" x14ac:dyDescent="0.2">
      <c r="A60" s="148" t="s">
        <v>381</v>
      </c>
      <c r="B60" s="146">
        <v>1.0462320174619401E-5</v>
      </c>
      <c r="C60" s="147">
        <v>6.0662434612475001E-4</v>
      </c>
      <c r="D60" s="147" t="s">
        <v>262</v>
      </c>
      <c r="E60" s="148" t="s">
        <v>1039</v>
      </c>
      <c r="F60" s="147">
        <v>2.5089791638420798E-3</v>
      </c>
      <c r="G60" s="147">
        <v>0.14287740274093599</v>
      </c>
      <c r="H60" s="147" t="s">
        <v>778</v>
      </c>
      <c r="I60" s="148" t="s">
        <v>349</v>
      </c>
      <c r="J60" s="146">
        <v>7.7645770455134702E-5</v>
      </c>
      <c r="K60" s="147">
        <v>4.39757409032263E-3</v>
      </c>
      <c r="L60" s="147" t="s">
        <v>262</v>
      </c>
      <c r="M60" s="148" t="s">
        <v>604</v>
      </c>
      <c r="N60" s="147">
        <v>9.0530338430372705E-3</v>
      </c>
      <c r="O60" s="147">
        <v>0.50357500751894801</v>
      </c>
      <c r="P60" s="147" t="s">
        <v>778</v>
      </c>
    </row>
    <row r="61" spans="1:16" x14ac:dyDescent="0.2">
      <c r="A61" s="148" t="s">
        <v>1100</v>
      </c>
      <c r="B61" s="146">
        <v>1.1549448931036199E-5</v>
      </c>
      <c r="C61" s="147">
        <v>6.5769986859061499E-4</v>
      </c>
      <c r="D61" s="147" t="s">
        <v>262</v>
      </c>
      <c r="E61" s="148" t="s">
        <v>2124</v>
      </c>
      <c r="F61" s="147">
        <v>2.5089791638420798E-3</v>
      </c>
      <c r="G61" s="147">
        <v>0.14287740274093599</v>
      </c>
      <c r="H61" s="147" t="s">
        <v>778</v>
      </c>
      <c r="I61" s="148" t="s">
        <v>583</v>
      </c>
      <c r="J61" s="146">
        <v>8.6167285759604798E-5</v>
      </c>
      <c r="K61" s="147">
        <v>4.7930552703780204E-3</v>
      </c>
      <c r="L61" s="147" t="s">
        <v>262</v>
      </c>
      <c r="M61" s="148" t="s">
        <v>2128</v>
      </c>
      <c r="N61" s="147">
        <v>9.0530338430372705E-3</v>
      </c>
      <c r="O61" s="147">
        <v>0.50357500751894801</v>
      </c>
      <c r="P61" s="147" t="s">
        <v>778</v>
      </c>
    </row>
    <row r="62" spans="1:16" x14ac:dyDescent="0.2">
      <c r="A62" s="148" t="s">
        <v>326</v>
      </c>
      <c r="B62" s="146">
        <v>1.6751822731653299E-5</v>
      </c>
      <c r="C62" s="147">
        <v>9.3722039809197096E-4</v>
      </c>
      <c r="D62" s="147" t="s">
        <v>262</v>
      </c>
      <c r="E62" s="148" t="s">
        <v>1905</v>
      </c>
      <c r="F62" s="147">
        <v>2.58887702208512E-3</v>
      </c>
      <c r="G62" s="147">
        <v>0.144840856551394</v>
      </c>
      <c r="H62" s="147" t="s">
        <v>778</v>
      </c>
      <c r="I62" s="148" t="s">
        <v>396</v>
      </c>
      <c r="J62" s="147">
        <v>1.0459718100576301E-4</v>
      </c>
      <c r="K62" s="147">
        <v>5.7161441900517897E-3</v>
      </c>
      <c r="L62" s="147" t="s">
        <v>262</v>
      </c>
      <c r="M62" s="148" t="s">
        <v>290</v>
      </c>
      <c r="N62" s="147">
        <v>9.7626027929301092E-3</v>
      </c>
      <c r="O62" s="147">
        <v>0.51659875749946005</v>
      </c>
      <c r="P62" s="147" t="s">
        <v>778</v>
      </c>
    </row>
    <row r="63" spans="1:16" x14ac:dyDescent="0.2">
      <c r="A63" s="148" t="s">
        <v>306</v>
      </c>
      <c r="B63" s="146">
        <v>2.0985961338957E-5</v>
      </c>
      <c r="C63" s="147">
        <v>1.153866046723E-3</v>
      </c>
      <c r="D63" s="147" t="s">
        <v>262</v>
      </c>
      <c r="E63" s="148" t="s">
        <v>1881</v>
      </c>
      <c r="F63" s="147">
        <v>3.10978767407243E-3</v>
      </c>
      <c r="G63" s="147">
        <v>0.168349230916889</v>
      </c>
      <c r="H63" s="147" t="s">
        <v>778</v>
      </c>
      <c r="I63" s="148" t="s">
        <v>445</v>
      </c>
      <c r="J63" s="147">
        <v>1.1607862138922399E-4</v>
      </c>
      <c r="K63" s="147">
        <v>6.12855772249886E-3</v>
      </c>
      <c r="L63" s="147" t="s">
        <v>262</v>
      </c>
      <c r="M63" s="148" t="s">
        <v>2207</v>
      </c>
      <c r="N63" s="147">
        <v>1.02822224606634E-2</v>
      </c>
      <c r="O63" s="147">
        <v>0.51659875749946005</v>
      </c>
      <c r="P63" s="147" t="s">
        <v>778</v>
      </c>
    </row>
    <row r="64" spans="1:16" x14ac:dyDescent="0.2">
      <c r="A64" s="148" t="s">
        <v>718</v>
      </c>
      <c r="B64" s="146">
        <v>2.54922283471361E-5</v>
      </c>
      <c r="C64" s="147">
        <v>1.35491193665028E-3</v>
      </c>
      <c r="D64" s="147" t="s">
        <v>262</v>
      </c>
      <c r="E64" s="148" t="s">
        <v>2125</v>
      </c>
      <c r="F64" s="147">
        <v>3.2202267437849599E-3</v>
      </c>
      <c r="G64" s="147">
        <v>0.168349230916889</v>
      </c>
      <c r="H64" s="147" t="s">
        <v>778</v>
      </c>
      <c r="I64" s="148" t="s">
        <v>372</v>
      </c>
      <c r="J64" s="147">
        <v>1.1607862138922399E-4</v>
      </c>
      <c r="K64" s="147">
        <v>6.12855772249886E-3</v>
      </c>
      <c r="L64" s="147" t="s">
        <v>262</v>
      </c>
      <c r="M64" s="148" t="s">
        <v>2134</v>
      </c>
      <c r="N64" s="147">
        <v>1.02822224606634E-2</v>
      </c>
      <c r="O64" s="147">
        <v>0.51659875749946005</v>
      </c>
      <c r="P64" s="147" t="s">
        <v>778</v>
      </c>
    </row>
    <row r="65" spans="1:16" x14ac:dyDescent="0.2">
      <c r="A65" s="148" t="s">
        <v>2042</v>
      </c>
      <c r="B65" s="146">
        <v>2.54922283471361E-5</v>
      </c>
      <c r="C65" s="147">
        <v>1.35491193665028E-3</v>
      </c>
      <c r="D65" s="147" t="s">
        <v>262</v>
      </c>
      <c r="E65" s="148" t="s">
        <v>2126</v>
      </c>
      <c r="F65" s="147">
        <v>3.2202267437849599E-3</v>
      </c>
      <c r="G65" s="147">
        <v>0.168349230916889</v>
      </c>
      <c r="H65" s="147" t="s">
        <v>778</v>
      </c>
      <c r="I65" s="148" t="s">
        <v>779</v>
      </c>
      <c r="J65" s="147">
        <v>1.3896519532560401E-4</v>
      </c>
      <c r="K65" s="147">
        <v>7.2146097239876097E-3</v>
      </c>
      <c r="L65" s="147" t="s">
        <v>262</v>
      </c>
      <c r="M65" s="148" t="s">
        <v>2135</v>
      </c>
      <c r="N65" s="147">
        <v>1.02822224606634E-2</v>
      </c>
      <c r="O65" s="147">
        <v>0.51659875749946005</v>
      </c>
      <c r="P65" s="147" t="s">
        <v>778</v>
      </c>
    </row>
    <row r="66" spans="1:16" x14ac:dyDescent="0.2">
      <c r="A66" s="148" t="s">
        <v>2043</v>
      </c>
      <c r="B66" s="146">
        <v>2.6573666916544899E-5</v>
      </c>
      <c r="C66" s="147">
        <v>1.3892364556862601E-3</v>
      </c>
      <c r="D66" s="147" t="s">
        <v>262</v>
      </c>
      <c r="E66" s="148" t="s">
        <v>1949</v>
      </c>
      <c r="F66" s="147">
        <v>3.2202267437849599E-3</v>
      </c>
      <c r="G66" s="147">
        <v>0.168349230916889</v>
      </c>
      <c r="H66" s="147" t="s">
        <v>778</v>
      </c>
      <c r="I66" s="148" t="s">
        <v>1870</v>
      </c>
      <c r="J66" s="147">
        <v>1.6335060948517301E-4</v>
      </c>
      <c r="K66" s="147">
        <v>8.3415925991198996E-3</v>
      </c>
      <c r="L66" s="147" t="s">
        <v>262</v>
      </c>
      <c r="M66" s="148" t="s">
        <v>1930</v>
      </c>
      <c r="N66" s="147">
        <v>1.02822224606634E-2</v>
      </c>
      <c r="O66" s="147">
        <v>0.51659875749946005</v>
      </c>
      <c r="P66" s="147" t="s">
        <v>778</v>
      </c>
    </row>
    <row r="67" spans="1:16" x14ac:dyDescent="0.2">
      <c r="A67" s="148" t="s">
        <v>503</v>
      </c>
      <c r="B67" s="146">
        <v>4.0055290326960303E-5</v>
      </c>
      <c r="C67" s="147">
        <v>2.0596733895338901E-3</v>
      </c>
      <c r="D67" s="147" t="s">
        <v>262</v>
      </c>
      <c r="E67" s="148" t="s">
        <v>2127</v>
      </c>
      <c r="F67" s="147">
        <v>4.1330703359751704E-3</v>
      </c>
      <c r="G67" s="147">
        <v>0.20981405135115599</v>
      </c>
      <c r="H67" s="147" t="s">
        <v>778</v>
      </c>
      <c r="I67" s="148" t="s">
        <v>340</v>
      </c>
      <c r="J67" s="147">
        <v>2.2309103272946201E-4</v>
      </c>
      <c r="K67" s="147">
        <v>1.12085252734238E-2</v>
      </c>
      <c r="L67" s="147" t="s">
        <v>262</v>
      </c>
      <c r="M67" s="148" t="s">
        <v>2158</v>
      </c>
      <c r="N67" s="147">
        <v>1.02822224606634E-2</v>
      </c>
      <c r="O67" s="147">
        <v>0.51659875749946005</v>
      </c>
      <c r="P67" s="147" t="s">
        <v>778</v>
      </c>
    </row>
    <row r="68" spans="1:16" x14ac:dyDescent="0.2">
      <c r="A68" s="148" t="s">
        <v>663</v>
      </c>
      <c r="B68" s="146">
        <v>4.0689690668120097E-5</v>
      </c>
      <c r="C68" s="147">
        <v>2.0596733895338901E-3</v>
      </c>
      <c r="D68" s="147" t="s">
        <v>262</v>
      </c>
      <c r="E68" s="148" t="s">
        <v>441</v>
      </c>
      <c r="F68" s="147">
        <v>4.1449624443784397E-3</v>
      </c>
      <c r="G68" s="147">
        <v>0.20981405135115599</v>
      </c>
      <c r="H68" s="147" t="s">
        <v>778</v>
      </c>
      <c r="I68" s="148" t="s">
        <v>460</v>
      </c>
      <c r="J68" s="147">
        <v>2.35405476516959E-4</v>
      </c>
      <c r="K68" s="147">
        <v>1.1639493005560801E-2</v>
      </c>
      <c r="L68" s="147" t="s">
        <v>262</v>
      </c>
      <c r="M68" s="148" t="s">
        <v>1936</v>
      </c>
      <c r="N68" s="147">
        <v>1.24869507145072E-2</v>
      </c>
      <c r="O68" s="147">
        <v>0.61741034088396696</v>
      </c>
      <c r="P68" s="147" t="s">
        <v>778</v>
      </c>
    </row>
    <row r="69" spans="1:16" x14ac:dyDescent="0.2">
      <c r="A69" s="148" t="s">
        <v>453</v>
      </c>
      <c r="B69" s="146">
        <v>4.3856496521649501E-5</v>
      </c>
      <c r="C69" s="147">
        <v>2.1852869907428201E-3</v>
      </c>
      <c r="D69" s="147" t="s">
        <v>262</v>
      </c>
      <c r="E69" s="148" t="s">
        <v>578</v>
      </c>
      <c r="F69" s="147">
        <v>4.2599778599713501E-3</v>
      </c>
      <c r="G69" s="147">
        <v>0.21171695801156901</v>
      </c>
      <c r="H69" s="147" t="s">
        <v>778</v>
      </c>
      <c r="I69" s="148" t="s">
        <v>453</v>
      </c>
      <c r="J69" s="147">
        <v>2.4025583548106799E-4</v>
      </c>
      <c r="K69" s="147">
        <v>1.16937019925551E-2</v>
      </c>
      <c r="L69" s="147" t="s">
        <v>262</v>
      </c>
      <c r="M69" s="148" t="s">
        <v>2137</v>
      </c>
      <c r="N69" s="147">
        <v>1.32747346017406E-2</v>
      </c>
      <c r="O69" s="147">
        <v>0.64610622319409305</v>
      </c>
      <c r="P69" s="147" t="s">
        <v>778</v>
      </c>
    </row>
    <row r="70" spans="1:16" x14ac:dyDescent="0.2">
      <c r="A70" s="148" t="s">
        <v>327</v>
      </c>
      <c r="B70" s="146">
        <v>6.3438970369138895E-5</v>
      </c>
      <c r="C70" s="147">
        <v>3.0894935514047201E-3</v>
      </c>
      <c r="D70" s="147" t="s">
        <v>262</v>
      </c>
      <c r="E70" s="148" t="s">
        <v>367</v>
      </c>
      <c r="F70" s="147">
        <v>4.3153346725468798E-3</v>
      </c>
      <c r="G70" s="147">
        <v>0.21171695801156901</v>
      </c>
      <c r="H70" s="147" t="s">
        <v>778</v>
      </c>
      <c r="I70" s="148" t="s">
        <v>2047</v>
      </c>
      <c r="J70" s="147">
        <v>3.1753559119556698E-4</v>
      </c>
      <c r="K70" s="147">
        <v>1.42381690943896E-2</v>
      </c>
      <c r="L70" s="147" t="s">
        <v>262</v>
      </c>
      <c r="M70" s="148" t="s">
        <v>2132</v>
      </c>
      <c r="N70" s="147">
        <v>1.3513408218941999E-2</v>
      </c>
      <c r="O70" s="147">
        <v>0.64760410156929704</v>
      </c>
      <c r="P70" s="147" t="s">
        <v>778</v>
      </c>
    </row>
    <row r="71" spans="1:16" x14ac:dyDescent="0.2">
      <c r="A71" s="148" t="s">
        <v>278</v>
      </c>
      <c r="B71" s="146">
        <v>6.3940600311292498E-5</v>
      </c>
      <c r="C71" s="147">
        <v>3.0894935514047201E-3</v>
      </c>
      <c r="D71" s="147" t="s">
        <v>262</v>
      </c>
      <c r="E71" s="148" t="s">
        <v>935</v>
      </c>
      <c r="F71" s="147">
        <v>5.3046420756971101E-3</v>
      </c>
      <c r="G71" s="147">
        <v>0.22988967057767201</v>
      </c>
      <c r="H71" s="147" t="s">
        <v>778</v>
      </c>
      <c r="I71" s="148" t="s">
        <v>310</v>
      </c>
      <c r="J71" s="147">
        <v>3.1753559119556698E-4</v>
      </c>
      <c r="K71" s="147">
        <v>1.42381690943896E-2</v>
      </c>
      <c r="L71" s="147" t="s">
        <v>262</v>
      </c>
      <c r="M71" s="148" t="s">
        <v>401</v>
      </c>
      <c r="N71" s="147">
        <v>1.4172483631072199E-2</v>
      </c>
      <c r="O71" s="147">
        <v>0.65891472404163998</v>
      </c>
      <c r="P71" s="147" t="s">
        <v>778</v>
      </c>
    </row>
    <row r="72" spans="1:16" x14ac:dyDescent="0.2">
      <c r="A72" s="148" t="s">
        <v>271</v>
      </c>
      <c r="B72" s="146">
        <v>8.1347239848355904E-5</v>
      </c>
      <c r="C72" s="147">
        <v>3.8718857892001001E-3</v>
      </c>
      <c r="D72" s="147" t="s">
        <v>262</v>
      </c>
      <c r="E72" s="148" t="s">
        <v>2128</v>
      </c>
      <c r="F72" s="147">
        <v>5.3046420756971101E-3</v>
      </c>
      <c r="G72" s="147">
        <v>0.22988967057767201</v>
      </c>
      <c r="H72" s="147" t="s">
        <v>778</v>
      </c>
      <c r="I72" s="148" t="s">
        <v>315</v>
      </c>
      <c r="J72" s="147">
        <v>3.1753559119556698E-4</v>
      </c>
      <c r="K72" s="147">
        <v>1.42381690943896E-2</v>
      </c>
      <c r="L72" s="147" t="s">
        <v>262</v>
      </c>
      <c r="M72" s="148" t="s">
        <v>1925</v>
      </c>
      <c r="N72" s="147">
        <v>1.4172483631072199E-2</v>
      </c>
      <c r="O72" s="147">
        <v>0.65891472404163998</v>
      </c>
      <c r="P72" s="147" t="s">
        <v>778</v>
      </c>
    </row>
    <row r="73" spans="1:16" x14ac:dyDescent="0.2">
      <c r="A73" s="148" t="s">
        <v>495</v>
      </c>
      <c r="B73" s="147">
        <v>1.1554452066164E-4</v>
      </c>
      <c r="C73" s="147">
        <v>5.0475544710954796E-3</v>
      </c>
      <c r="D73" s="147" t="s">
        <v>262</v>
      </c>
      <c r="E73" s="148" t="s">
        <v>440</v>
      </c>
      <c r="F73" s="147">
        <v>5.3046420756971101E-3</v>
      </c>
      <c r="G73" s="147">
        <v>0.22988967057767201</v>
      </c>
      <c r="H73" s="147" t="s">
        <v>778</v>
      </c>
      <c r="I73" s="148" t="s">
        <v>321</v>
      </c>
      <c r="J73" s="147">
        <v>3.1753559119556698E-4</v>
      </c>
      <c r="K73" s="147">
        <v>1.42381690943896E-2</v>
      </c>
      <c r="L73" s="147" t="s">
        <v>262</v>
      </c>
      <c r="M73" s="148" t="s">
        <v>2123</v>
      </c>
      <c r="N73" s="147">
        <v>1.56340035773594E-2</v>
      </c>
      <c r="O73" s="147">
        <v>0.71617531093344899</v>
      </c>
      <c r="P73" s="147" t="s">
        <v>778</v>
      </c>
    </row>
    <row r="74" spans="1:16" x14ac:dyDescent="0.2">
      <c r="A74" s="148" t="s">
        <v>1121</v>
      </c>
      <c r="B74" s="147">
        <v>1.1554452066164E-4</v>
      </c>
      <c r="C74" s="147">
        <v>5.0475544710954796E-3</v>
      </c>
      <c r="D74" s="147" t="s">
        <v>262</v>
      </c>
      <c r="E74" s="148" t="s">
        <v>499</v>
      </c>
      <c r="F74" s="147">
        <v>5.3046420756971101E-3</v>
      </c>
      <c r="G74" s="147">
        <v>0.22988967057767201</v>
      </c>
      <c r="H74" s="147" t="s">
        <v>778</v>
      </c>
      <c r="I74" s="148" t="s">
        <v>2054</v>
      </c>
      <c r="J74" s="147">
        <v>3.19958856053698E-4</v>
      </c>
      <c r="K74" s="147">
        <v>1.42381690943896E-2</v>
      </c>
      <c r="L74" s="147" t="s">
        <v>262</v>
      </c>
      <c r="M74" s="148" t="s">
        <v>712</v>
      </c>
      <c r="N74" s="147">
        <v>1.7732381787935601E-2</v>
      </c>
      <c r="O74" s="147">
        <v>0.77797703196365398</v>
      </c>
      <c r="P74" s="147" t="s">
        <v>778</v>
      </c>
    </row>
    <row r="75" spans="1:16" x14ac:dyDescent="0.2">
      <c r="A75" s="148" t="s">
        <v>447</v>
      </c>
      <c r="B75" s="147">
        <v>1.1554452066164E-4</v>
      </c>
      <c r="C75" s="147">
        <v>5.0475544710954796E-3</v>
      </c>
      <c r="D75" s="147" t="s">
        <v>262</v>
      </c>
      <c r="E75" s="148" t="s">
        <v>492</v>
      </c>
      <c r="F75" s="147">
        <v>5.3046420756971101E-3</v>
      </c>
      <c r="G75" s="147">
        <v>0.22988967057767201</v>
      </c>
      <c r="H75" s="147" t="s">
        <v>778</v>
      </c>
      <c r="I75" s="148" t="s">
        <v>513</v>
      </c>
      <c r="J75" s="147">
        <v>3.19958856053698E-4</v>
      </c>
      <c r="K75" s="147">
        <v>1.42381690943896E-2</v>
      </c>
      <c r="L75" s="147" t="s">
        <v>262</v>
      </c>
      <c r="M75" s="148" t="s">
        <v>2138</v>
      </c>
      <c r="N75" s="147">
        <v>1.7732381787935601E-2</v>
      </c>
      <c r="O75" s="147">
        <v>0.77797703196365398</v>
      </c>
      <c r="P75" s="147" t="s">
        <v>778</v>
      </c>
    </row>
    <row r="76" spans="1:16" x14ac:dyDescent="0.2">
      <c r="A76" s="148" t="s">
        <v>494</v>
      </c>
      <c r="B76" s="147">
        <v>1.1554452066164E-4</v>
      </c>
      <c r="C76" s="147">
        <v>5.0475544710954796E-3</v>
      </c>
      <c r="D76" s="147" t="s">
        <v>262</v>
      </c>
      <c r="E76" s="148" t="s">
        <v>2129</v>
      </c>
      <c r="F76" s="147">
        <v>5.3046420756971101E-3</v>
      </c>
      <c r="G76" s="147">
        <v>0.22988967057767201</v>
      </c>
      <c r="H76" s="147" t="s">
        <v>778</v>
      </c>
      <c r="I76" s="148" t="s">
        <v>511</v>
      </c>
      <c r="J76" s="147">
        <v>3.7764590872097002E-4</v>
      </c>
      <c r="K76" s="147">
        <v>1.6114616515970199E-2</v>
      </c>
      <c r="L76" s="147" t="s">
        <v>262</v>
      </c>
      <c r="M76" s="148" t="s">
        <v>418</v>
      </c>
      <c r="N76" s="147">
        <v>1.7732381787935601E-2</v>
      </c>
      <c r="O76" s="147">
        <v>0.77797703196365398</v>
      </c>
      <c r="P76" s="147" t="s">
        <v>778</v>
      </c>
    </row>
    <row r="77" spans="1:16" x14ac:dyDescent="0.2">
      <c r="A77" s="148" t="s">
        <v>389</v>
      </c>
      <c r="B77" s="147">
        <v>1.1554452066164E-4</v>
      </c>
      <c r="C77" s="147">
        <v>5.0475544710954796E-3</v>
      </c>
      <c r="D77" s="147" t="s">
        <v>262</v>
      </c>
      <c r="E77" s="148" t="s">
        <v>1950</v>
      </c>
      <c r="F77" s="147">
        <v>5.3342885306686396E-3</v>
      </c>
      <c r="G77" s="147">
        <v>0.22988967057767201</v>
      </c>
      <c r="H77" s="147" t="s">
        <v>778</v>
      </c>
      <c r="I77" s="148" t="s">
        <v>1100</v>
      </c>
      <c r="J77" s="147">
        <v>3.7764590872097002E-4</v>
      </c>
      <c r="K77" s="147">
        <v>1.6114616515970199E-2</v>
      </c>
      <c r="L77" s="147" t="s">
        <v>262</v>
      </c>
      <c r="M77" s="148" t="s">
        <v>1072</v>
      </c>
      <c r="N77" s="147">
        <v>1.8363782575745499E-2</v>
      </c>
      <c r="O77" s="147">
        <v>0.79448864893676696</v>
      </c>
      <c r="P77" s="147" t="s">
        <v>778</v>
      </c>
    </row>
    <row r="78" spans="1:16" x14ac:dyDescent="0.2">
      <c r="A78" s="148" t="s">
        <v>505</v>
      </c>
      <c r="B78" s="147">
        <v>1.1554452066164E-4</v>
      </c>
      <c r="C78" s="147">
        <v>5.0475544710954796E-3</v>
      </c>
      <c r="D78" s="147" t="s">
        <v>262</v>
      </c>
      <c r="E78" s="148" t="s">
        <v>2130</v>
      </c>
      <c r="F78" s="147">
        <v>5.33453609995224E-3</v>
      </c>
      <c r="G78" s="147">
        <v>0.22988967057767201</v>
      </c>
      <c r="H78" s="147" t="s">
        <v>778</v>
      </c>
      <c r="I78" s="148" t="s">
        <v>2074</v>
      </c>
      <c r="J78" s="147">
        <v>3.7764590872097002E-4</v>
      </c>
      <c r="K78" s="147">
        <v>1.6114616515970199E-2</v>
      </c>
      <c r="L78" s="147" t="s">
        <v>262</v>
      </c>
      <c r="M78" s="148" t="s">
        <v>1912</v>
      </c>
      <c r="N78" s="147">
        <v>2.0280770503191901E-2</v>
      </c>
      <c r="O78" s="147">
        <v>0.85510268436251502</v>
      </c>
      <c r="P78" s="147" t="s">
        <v>778</v>
      </c>
    </row>
    <row r="79" spans="1:16" x14ac:dyDescent="0.2">
      <c r="A79" s="148" t="s">
        <v>563</v>
      </c>
      <c r="B79" s="147">
        <v>1.6367735801799601E-4</v>
      </c>
      <c r="C79" s="147">
        <v>6.9595612629251898E-3</v>
      </c>
      <c r="D79" s="147" t="s">
        <v>262</v>
      </c>
      <c r="E79" s="148" t="s">
        <v>2131</v>
      </c>
      <c r="F79" s="147">
        <v>5.33453609995224E-3</v>
      </c>
      <c r="G79" s="147">
        <v>0.22988967057767201</v>
      </c>
      <c r="H79" s="147" t="s">
        <v>778</v>
      </c>
      <c r="I79" s="148" t="s">
        <v>311</v>
      </c>
      <c r="J79" s="147">
        <v>3.8412482452997599E-4</v>
      </c>
      <c r="K79" s="147">
        <v>1.6169578762309102E-2</v>
      </c>
      <c r="L79" s="147" t="s">
        <v>262</v>
      </c>
      <c r="M79" s="148" t="s">
        <v>292</v>
      </c>
      <c r="N79" s="147">
        <v>2.0612397601503098E-2</v>
      </c>
      <c r="O79" s="147">
        <v>0.85510268436251502</v>
      </c>
      <c r="P79" s="147" t="s">
        <v>778</v>
      </c>
    </row>
    <row r="80" spans="1:16" x14ac:dyDescent="0.2">
      <c r="A80" s="148" t="s">
        <v>1869</v>
      </c>
      <c r="B80" s="147">
        <v>1.6367735801799601E-4</v>
      </c>
      <c r="C80" s="147">
        <v>6.9595612629251898E-3</v>
      </c>
      <c r="D80" s="147" t="s">
        <v>262</v>
      </c>
      <c r="E80" s="148" t="s">
        <v>1082</v>
      </c>
      <c r="F80" s="147">
        <v>5.5328151715328504E-3</v>
      </c>
      <c r="G80" s="147">
        <v>0.23525530109357701</v>
      </c>
      <c r="H80" s="147" t="s">
        <v>778</v>
      </c>
      <c r="I80" s="148" t="s">
        <v>452</v>
      </c>
      <c r="J80" s="147">
        <v>3.9065707356001603E-4</v>
      </c>
      <c r="K80" s="147">
        <v>1.6225290455192699E-2</v>
      </c>
      <c r="L80" s="147" t="s">
        <v>262</v>
      </c>
      <c r="M80" s="148" t="s">
        <v>886</v>
      </c>
      <c r="N80" s="147">
        <v>2.0712419124299799E-2</v>
      </c>
      <c r="O80" s="147">
        <v>0.85510268436251502</v>
      </c>
      <c r="P80" s="147" t="s">
        <v>778</v>
      </c>
    </row>
    <row r="81" spans="1:16" x14ac:dyDescent="0.2">
      <c r="A81" s="148" t="s">
        <v>321</v>
      </c>
      <c r="B81" s="147">
        <v>1.88127836695397E-4</v>
      </c>
      <c r="C81" s="147">
        <v>7.8939430423897502E-3</v>
      </c>
      <c r="D81" s="147" t="s">
        <v>262</v>
      </c>
      <c r="E81" s="148" t="s">
        <v>290</v>
      </c>
      <c r="F81" s="147">
        <v>6.0853629481515299E-3</v>
      </c>
      <c r="G81" s="147">
        <v>0.25534503212704202</v>
      </c>
      <c r="H81" s="147" t="s">
        <v>778</v>
      </c>
      <c r="I81" s="148" t="s">
        <v>339</v>
      </c>
      <c r="J81" s="147">
        <v>4.8070449294162099E-4</v>
      </c>
      <c r="K81" s="147">
        <v>1.9702559151488799E-2</v>
      </c>
      <c r="L81" s="147" t="s">
        <v>262</v>
      </c>
      <c r="M81" s="148" t="s">
        <v>443</v>
      </c>
      <c r="N81" s="147">
        <v>2.1805691115773799E-2</v>
      </c>
      <c r="O81" s="147">
        <v>0.85510268436251502</v>
      </c>
      <c r="P81" s="147" t="s">
        <v>778</v>
      </c>
    </row>
    <row r="82" spans="1:16" x14ac:dyDescent="0.2">
      <c r="A82" s="148" t="s">
        <v>784</v>
      </c>
      <c r="B82" s="147">
        <v>2.6387536390998998E-4</v>
      </c>
      <c r="C82" s="147">
        <v>1.08933003983791E-2</v>
      </c>
      <c r="D82" s="147" t="s">
        <v>262</v>
      </c>
      <c r="E82" s="148" t="s">
        <v>2132</v>
      </c>
      <c r="F82" s="147">
        <v>6.3231930824430302E-3</v>
      </c>
      <c r="G82" s="147">
        <v>0.25999622073283701</v>
      </c>
      <c r="H82" s="147" t="s">
        <v>778</v>
      </c>
      <c r="I82" s="148" t="s">
        <v>405</v>
      </c>
      <c r="J82" s="147">
        <v>5.9340391377121304E-4</v>
      </c>
      <c r="K82" s="147">
        <v>2.3698117838427301E-2</v>
      </c>
      <c r="L82" s="147" t="s">
        <v>262</v>
      </c>
      <c r="M82" s="148" t="s">
        <v>360</v>
      </c>
      <c r="N82" s="147">
        <v>2.2186305168307201E-2</v>
      </c>
      <c r="O82" s="147">
        <v>0.85510268436251502</v>
      </c>
      <c r="P82" s="147" t="s">
        <v>778</v>
      </c>
    </row>
    <row r="83" spans="1:16" x14ac:dyDescent="0.2">
      <c r="A83" s="148" t="s">
        <v>2044</v>
      </c>
      <c r="B83" s="147">
        <v>2.69855983528364E-4</v>
      </c>
      <c r="C83" s="147">
        <v>1.08933003983791E-2</v>
      </c>
      <c r="D83" s="147" t="s">
        <v>262</v>
      </c>
      <c r="E83" s="148" t="s">
        <v>2133</v>
      </c>
      <c r="F83" s="147">
        <v>6.3592678636441901E-3</v>
      </c>
      <c r="G83" s="147">
        <v>0.25999622073283701</v>
      </c>
      <c r="H83" s="147" t="s">
        <v>778</v>
      </c>
      <c r="I83" s="148" t="s">
        <v>506</v>
      </c>
      <c r="J83" s="147">
        <v>5.9340391377121304E-4</v>
      </c>
      <c r="K83" s="147">
        <v>2.3698117838427301E-2</v>
      </c>
      <c r="L83" s="147" t="s">
        <v>262</v>
      </c>
      <c r="M83" s="148" t="s">
        <v>457</v>
      </c>
      <c r="N83" s="147">
        <v>2.2186305168307201E-2</v>
      </c>
      <c r="O83" s="147">
        <v>0.85510268436251502</v>
      </c>
      <c r="P83" s="147" t="s">
        <v>778</v>
      </c>
    </row>
    <row r="84" spans="1:16" x14ac:dyDescent="0.2">
      <c r="A84" s="148" t="s">
        <v>479</v>
      </c>
      <c r="B84" s="147">
        <v>2.69855983528364E-4</v>
      </c>
      <c r="C84" s="147">
        <v>1.08933003983791E-2</v>
      </c>
      <c r="D84" s="147" t="s">
        <v>262</v>
      </c>
      <c r="E84" s="148" t="s">
        <v>1911</v>
      </c>
      <c r="F84" s="147">
        <v>6.5542172582796097E-3</v>
      </c>
      <c r="G84" s="147">
        <v>0.261523566344396</v>
      </c>
      <c r="H84" s="147" t="s">
        <v>778</v>
      </c>
      <c r="I84" s="148" t="s">
        <v>2180</v>
      </c>
      <c r="J84" s="147">
        <v>8.80708914535588E-4</v>
      </c>
      <c r="K84" s="147">
        <v>3.4726686946561502E-2</v>
      </c>
      <c r="L84" s="147" t="s">
        <v>262</v>
      </c>
      <c r="M84" s="148" t="s">
        <v>1982</v>
      </c>
      <c r="N84" s="147">
        <v>2.2186305168307201E-2</v>
      </c>
      <c r="O84" s="147">
        <v>0.85510268436251502</v>
      </c>
      <c r="P84" s="147" t="s">
        <v>778</v>
      </c>
    </row>
    <row r="85" spans="1:16" x14ac:dyDescent="0.2">
      <c r="A85" s="148" t="s">
        <v>488</v>
      </c>
      <c r="B85" s="147">
        <v>3.2612296369623201E-4</v>
      </c>
      <c r="C85" s="147">
        <v>1.3000076640341E-2</v>
      </c>
      <c r="D85" s="147" t="s">
        <v>262</v>
      </c>
      <c r="E85" s="148" t="s">
        <v>2134</v>
      </c>
      <c r="F85" s="147">
        <v>6.64264938033744E-3</v>
      </c>
      <c r="G85" s="147">
        <v>0.261523566344396</v>
      </c>
      <c r="H85" s="147" t="s">
        <v>778</v>
      </c>
      <c r="I85" s="148" t="s">
        <v>327</v>
      </c>
      <c r="J85" s="147">
        <v>9.9397441130287794E-4</v>
      </c>
      <c r="K85" s="147">
        <v>3.7758905990347098E-2</v>
      </c>
      <c r="L85" s="147" t="s">
        <v>262</v>
      </c>
      <c r="M85" s="148" t="s">
        <v>2143</v>
      </c>
      <c r="N85" s="147">
        <v>2.2186305168307201E-2</v>
      </c>
      <c r="O85" s="147">
        <v>0.85510268436251502</v>
      </c>
      <c r="P85" s="147" t="s">
        <v>778</v>
      </c>
    </row>
    <row r="86" spans="1:16" x14ac:dyDescent="0.2">
      <c r="A86" s="148" t="s">
        <v>373</v>
      </c>
      <c r="B86" s="147">
        <v>3.9913538574627803E-4</v>
      </c>
      <c r="C86" s="147">
        <v>1.57141079647516E-2</v>
      </c>
      <c r="D86" s="147" t="s">
        <v>262</v>
      </c>
      <c r="E86" s="148" t="s">
        <v>484</v>
      </c>
      <c r="F86" s="147">
        <v>6.64264938033744E-3</v>
      </c>
      <c r="G86" s="147">
        <v>0.261523566344396</v>
      </c>
      <c r="H86" s="147" t="s">
        <v>778</v>
      </c>
      <c r="I86" s="148" t="s">
        <v>439</v>
      </c>
      <c r="J86" s="147">
        <v>9.9397441130287794E-4</v>
      </c>
      <c r="K86" s="147">
        <v>3.7758905990347098E-2</v>
      </c>
      <c r="L86" s="147" t="s">
        <v>262</v>
      </c>
      <c r="M86" s="148" t="s">
        <v>1114</v>
      </c>
      <c r="N86" s="147">
        <v>2.2235414906376798E-2</v>
      </c>
      <c r="O86" s="147">
        <v>0.85510268436251502</v>
      </c>
      <c r="P86" s="147" t="s">
        <v>778</v>
      </c>
    </row>
    <row r="87" spans="1:16" x14ac:dyDescent="0.2">
      <c r="A87" s="148" t="s">
        <v>771</v>
      </c>
      <c r="B87" s="147">
        <v>4.8213657311627002E-4</v>
      </c>
      <c r="C87" s="147">
        <v>1.8565345793786998E-2</v>
      </c>
      <c r="D87" s="147" t="s">
        <v>262</v>
      </c>
      <c r="E87" s="148" t="s">
        <v>1925</v>
      </c>
      <c r="F87" s="147">
        <v>6.80826296142831E-3</v>
      </c>
      <c r="G87" s="147">
        <v>0.26477500712188901</v>
      </c>
      <c r="H87" s="147" t="s">
        <v>778</v>
      </c>
      <c r="I87" s="148" t="s">
        <v>1876</v>
      </c>
      <c r="J87" s="147">
        <v>9.9397441130287794E-4</v>
      </c>
      <c r="K87" s="147">
        <v>3.7758905990347098E-2</v>
      </c>
      <c r="L87" s="147" t="s">
        <v>262</v>
      </c>
      <c r="M87" s="148" t="s">
        <v>281</v>
      </c>
      <c r="N87" s="147">
        <v>2.465193902345E-2</v>
      </c>
      <c r="O87" s="147">
        <v>0.92976842563522399</v>
      </c>
      <c r="P87" s="147" t="s">
        <v>778</v>
      </c>
    </row>
    <row r="88" spans="1:16" x14ac:dyDescent="0.2">
      <c r="A88" s="148" t="s">
        <v>827</v>
      </c>
      <c r="B88" s="147">
        <v>4.8319965534158798E-4</v>
      </c>
      <c r="C88" s="147">
        <v>1.8565345793786998E-2</v>
      </c>
      <c r="D88" s="147" t="s">
        <v>262</v>
      </c>
      <c r="E88" s="148" t="s">
        <v>2135</v>
      </c>
      <c r="F88" s="147">
        <v>7.7634395999050003E-3</v>
      </c>
      <c r="G88" s="147">
        <v>0.29639883937120998</v>
      </c>
      <c r="H88" s="147" t="s">
        <v>778</v>
      </c>
      <c r="I88" s="148" t="s">
        <v>326</v>
      </c>
      <c r="J88" s="147">
        <v>1.0224296551190699E-3</v>
      </c>
      <c r="K88" s="147">
        <v>3.8371908140914499E-2</v>
      </c>
      <c r="L88" s="147" t="s">
        <v>262</v>
      </c>
      <c r="M88" s="148" t="s">
        <v>673</v>
      </c>
      <c r="N88" s="147">
        <v>2.6204631796126001E-2</v>
      </c>
      <c r="O88" s="147">
        <v>0.92976842563522399</v>
      </c>
      <c r="P88" s="147" t="s">
        <v>778</v>
      </c>
    </row>
    <row r="89" spans="1:16" x14ac:dyDescent="0.2">
      <c r="A89" s="148" t="s">
        <v>661</v>
      </c>
      <c r="B89" s="147">
        <v>4.9428823374923195E-4</v>
      </c>
      <c r="C89" s="147">
        <v>1.8765299731265499E-2</v>
      </c>
      <c r="D89" s="147" t="s">
        <v>262</v>
      </c>
      <c r="E89" s="148" t="s">
        <v>2136</v>
      </c>
      <c r="F89" s="147">
        <v>7.8073071518286801E-3</v>
      </c>
      <c r="G89" s="147">
        <v>0.29639883937120998</v>
      </c>
      <c r="H89" s="147" t="s">
        <v>778</v>
      </c>
      <c r="I89" s="148" t="s">
        <v>777</v>
      </c>
      <c r="J89" s="147">
        <v>1.2363607575602599E-3</v>
      </c>
      <c r="K89" s="147">
        <v>4.4991769197951399E-2</v>
      </c>
      <c r="L89" s="147" t="s">
        <v>262</v>
      </c>
      <c r="M89" s="148" t="s">
        <v>1949</v>
      </c>
      <c r="N89" s="147">
        <v>2.6204631796126001E-2</v>
      </c>
      <c r="O89" s="147">
        <v>0.92976842563522399</v>
      </c>
      <c r="P89" s="147" t="s">
        <v>778</v>
      </c>
    </row>
    <row r="90" spans="1:16" x14ac:dyDescent="0.2">
      <c r="A90" s="148" t="s">
        <v>310</v>
      </c>
      <c r="B90" s="147">
        <v>5.1197223343856998E-4</v>
      </c>
      <c r="C90" s="147">
        <v>1.8976875840815002E-2</v>
      </c>
      <c r="D90" s="147" t="s">
        <v>262</v>
      </c>
      <c r="E90" s="148" t="s">
        <v>2137</v>
      </c>
      <c r="F90" s="147">
        <v>8.0282465957678996E-3</v>
      </c>
      <c r="G90" s="147">
        <v>0.30120092228122203</v>
      </c>
      <c r="H90" s="147" t="s">
        <v>778</v>
      </c>
      <c r="I90" s="148" t="s">
        <v>2181</v>
      </c>
      <c r="J90" s="147">
        <v>1.2520817776050599E-3</v>
      </c>
      <c r="K90" s="147">
        <v>4.4991769197951399E-2</v>
      </c>
      <c r="L90" s="147" t="s">
        <v>262</v>
      </c>
      <c r="M90" s="148" t="s">
        <v>2166</v>
      </c>
      <c r="N90" s="147">
        <v>2.6204631796126001E-2</v>
      </c>
      <c r="O90" s="147">
        <v>0.92976842563522399</v>
      </c>
      <c r="P90" s="147" t="s">
        <v>778</v>
      </c>
    </row>
    <row r="91" spans="1:16" x14ac:dyDescent="0.2">
      <c r="A91" s="148" t="s">
        <v>701</v>
      </c>
      <c r="B91" s="147">
        <v>5.2366418124544299E-4</v>
      </c>
      <c r="C91" s="147">
        <v>1.8976875840815002E-2</v>
      </c>
      <c r="D91" s="147" t="s">
        <v>262</v>
      </c>
      <c r="E91" s="148" t="s">
        <v>1872</v>
      </c>
      <c r="F91" s="147">
        <v>8.2636584826592998E-3</v>
      </c>
      <c r="G91" s="147">
        <v>0.30642798722326198</v>
      </c>
      <c r="H91" s="147" t="s">
        <v>778</v>
      </c>
      <c r="I91" s="148" t="s">
        <v>2182</v>
      </c>
      <c r="J91" s="147">
        <v>1.2520817776050599E-3</v>
      </c>
      <c r="K91" s="147">
        <v>4.4991769197951399E-2</v>
      </c>
      <c r="L91" s="147" t="s">
        <v>262</v>
      </c>
      <c r="M91" s="148" t="s">
        <v>810</v>
      </c>
      <c r="N91" s="147">
        <v>2.6204631796126001E-2</v>
      </c>
      <c r="O91" s="147">
        <v>0.92976842563522399</v>
      </c>
      <c r="P91" s="147" t="s">
        <v>778</v>
      </c>
    </row>
    <row r="92" spans="1:16" x14ac:dyDescent="0.2">
      <c r="A92" s="148" t="s">
        <v>665</v>
      </c>
      <c r="B92" s="147">
        <v>5.2366418124544299E-4</v>
      </c>
      <c r="C92" s="147">
        <v>1.8976875840815002E-2</v>
      </c>
      <c r="D92" s="147" t="s">
        <v>262</v>
      </c>
      <c r="E92" s="148" t="s">
        <v>371</v>
      </c>
      <c r="F92" s="147">
        <v>8.7380294417083604E-3</v>
      </c>
      <c r="G92" s="147">
        <v>0.31665427147281799</v>
      </c>
      <c r="H92" s="147" t="s">
        <v>778</v>
      </c>
      <c r="I92" s="148" t="s">
        <v>2183</v>
      </c>
      <c r="J92" s="147">
        <v>1.27103553432415E-3</v>
      </c>
      <c r="K92" s="147">
        <v>4.4991769197951399E-2</v>
      </c>
      <c r="L92" s="147" t="s">
        <v>262</v>
      </c>
      <c r="M92" s="148" t="s">
        <v>1002</v>
      </c>
      <c r="N92" s="147">
        <v>2.6893158705226999E-2</v>
      </c>
      <c r="O92" s="147">
        <v>0.92976842563522399</v>
      </c>
      <c r="P92" s="147" t="s">
        <v>778</v>
      </c>
    </row>
    <row r="93" spans="1:16" x14ac:dyDescent="0.2">
      <c r="A93" s="148" t="s">
        <v>597</v>
      </c>
      <c r="B93" s="147">
        <v>5.2366418124544299E-4</v>
      </c>
      <c r="C93" s="147">
        <v>1.8976875840815002E-2</v>
      </c>
      <c r="D93" s="147" t="s">
        <v>262</v>
      </c>
      <c r="E93" s="148" t="s">
        <v>2138</v>
      </c>
      <c r="F93" s="147">
        <v>8.7380294417083604E-3</v>
      </c>
      <c r="G93" s="147">
        <v>0.31665427147281799</v>
      </c>
      <c r="H93" s="147" t="s">
        <v>778</v>
      </c>
      <c r="I93" s="148" t="s">
        <v>427</v>
      </c>
      <c r="J93" s="147">
        <v>1.27103553432415E-3</v>
      </c>
      <c r="K93" s="147">
        <v>4.4991769197951399E-2</v>
      </c>
      <c r="L93" s="147" t="s">
        <v>262</v>
      </c>
      <c r="M93" s="148" t="s">
        <v>2127</v>
      </c>
      <c r="N93" s="147">
        <v>2.77587363030741E-2</v>
      </c>
      <c r="O93" s="147">
        <v>0.92976842563522399</v>
      </c>
      <c r="P93" s="147" t="s">
        <v>778</v>
      </c>
    </row>
    <row r="94" spans="1:16" x14ac:dyDescent="0.2">
      <c r="A94" s="148" t="s">
        <v>715</v>
      </c>
      <c r="B94" s="147">
        <v>5.9815728403019898E-4</v>
      </c>
      <c r="C94" s="147">
        <v>2.1432849199688801E-2</v>
      </c>
      <c r="D94" s="147" t="s">
        <v>262</v>
      </c>
      <c r="E94" s="148" t="s">
        <v>1033</v>
      </c>
      <c r="F94" s="147">
        <v>9.4655364219244399E-3</v>
      </c>
      <c r="G94" s="147">
        <v>0.330933066102714</v>
      </c>
      <c r="H94" s="147" t="s">
        <v>778</v>
      </c>
      <c r="I94" s="148" t="s">
        <v>755</v>
      </c>
      <c r="J94" s="147">
        <v>1.4915954942098201E-3</v>
      </c>
      <c r="K94" s="147">
        <v>4.8625212367730597E-2</v>
      </c>
      <c r="L94" s="147" t="s">
        <v>262</v>
      </c>
      <c r="M94" s="148" t="s">
        <v>2150</v>
      </c>
      <c r="N94" s="147">
        <v>2.77587363030741E-2</v>
      </c>
      <c r="O94" s="147">
        <v>0.92976842563522399</v>
      </c>
      <c r="P94" s="147" t="s">
        <v>778</v>
      </c>
    </row>
    <row r="95" spans="1:16" x14ac:dyDescent="0.2">
      <c r="A95" s="148" t="s">
        <v>1878</v>
      </c>
      <c r="B95" s="147">
        <v>6.5585827454866196E-4</v>
      </c>
      <c r="C95" s="147">
        <v>2.27340438862574E-2</v>
      </c>
      <c r="D95" s="147" t="s">
        <v>262</v>
      </c>
      <c r="E95" s="148" t="s">
        <v>2139</v>
      </c>
      <c r="F95" s="147">
        <v>9.4655364219244399E-3</v>
      </c>
      <c r="G95" s="147">
        <v>0.330933066102714</v>
      </c>
      <c r="H95" s="147" t="s">
        <v>778</v>
      </c>
      <c r="I95" s="148" t="s">
        <v>319</v>
      </c>
      <c r="J95" s="147">
        <v>1.4915954942098201E-3</v>
      </c>
      <c r="K95" s="147">
        <v>4.8625212367730597E-2</v>
      </c>
      <c r="L95" s="147" t="s">
        <v>262</v>
      </c>
      <c r="M95" s="148" t="s">
        <v>1081</v>
      </c>
      <c r="N95" s="147">
        <v>2.77587363030741E-2</v>
      </c>
      <c r="O95" s="147">
        <v>0.92976842563522399</v>
      </c>
      <c r="P95" s="147" t="s">
        <v>778</v>
      </c>
    </row>
    <row r="96" spans="1:16" x14ac:dyDescent="0.2">
      <c r="A96" s="148" t="s">
        <v>700</v>
      </c>
      <c r="B96" s="147">
        <v>6.5585827454866196E-4</v>
      </c>
      <c r="C96" s="147">
        <v>2.27340438862574E-2</v>
      </c>
      <c r="D96" s="147" t="s">
        <v>262</v>
      </c>
      <c r="E96" s="148" t="s">
        <v>1939</v>
      </c>
      <c r="F96" s="147">
        <v>9.4655364219244399E-3</v>
      </c>
      <c r="G96" s="147">
        <v>0.330933066102714</v>
      </c>
      <c r="H96" s="147" t="s">
        <v>778</v>
      </c>
      <c r="I96" s="148" t="s">
        <v>1121</v>
      </c>
      <c r="J96" s="147">
        <v>1.61979641165711E-3</v>
      </c>
      <c r="K96" s="147">
        <v>4.8625212367730597E-2</v>
      </c>
      <c r="L96" s="147" t="s">
        <v>262</v>
      </c>
      <c r="M96" s="148" t="s">
        <v>2172</v>
      </c>
      <c r="N96" s="147">
        <v>2.77587363030741E-2</v>
      </c>
      <c r="O96" s="147">
        <v>0.92976842563522399</v>
      </c>
      <c r="P96" s="147" t="s">
        <v>778</v>
      </c>
    </row>
    <row r="97" spans="1:16" x14ac:dyDescent="0.2">
      <c r="A97" s="148" t="s">
        <v>709</v>
      </c>
      <c r="B97" s="147">
        <v>6.5585827454866196E-4</v>
      </c>
      <c r="C97" s="147">
        <v>2.27340438862574E-2</v>
      </c>
      <c r="D97" s="147" t="s">
        <v>262</v>
      </c>
      <c r="E97" s="148" t="s">
        <v>1072</v>
      </c>
      <c r="F97" s="147">
        <v>9.6509172616972196E-3</v>
      </c>
      <c r="G97" s="147">
        <v>0.330933066102714</v>
      </c>
      <c r="H97" s="147" t="s">
        <v>778</v>
      </c>
      <c r="I97" s="148" t="s">
        <v>1896</v>
      </c>
      <c r="J97" s="147">
        <v>1.61979641165711E-3</v>
      </c>
      <c r="K97" s="147">
        <v>4.8625212367730597E-2</v>
      </c>
      <c r="L97" s="147" t="s">
        <v>262</v>
      </c>
      <c r="M97" s="148" t="s">
        <v>587</v>
      </c>
      <c r="N97" s="147">
        <v>2.77587363030741E-2</v>
      </c>
      <c r="O97" s="147">
        <v>0.92976842563522399</v>
      </c>
      <c r="P97" s="147" t="s">
        <v>778</v>
      </c>
    </row>
    <row r="98" spans="1:16" x14ac:dyDescent="0.2">
      <c r="A98" s="148" t="s">
        <v>722</v>
      </c>
      <c r="B98" s="147">
        <v>8.2665089503287698E-4</v>
      </c>
      <c r="C98" s="147">
        <v>2.8044571321913202E-2</v>
      </c>
      <c r="D98" s="147" t="s">
        <v>262</v>
      </c>
      <c r="E98" s="148" t="s">
        <v>919</v>
      </c>
      <c r="F98" s="147">
        <v>9.6509172616972196E-3</v>
      </c>
      <c r="G98" s="147">
        <v>0.330933066102714</v>
      </c>
      <c r="H98" s="147" t="s">
        <v>778</v>
      </c>
      <c r="I98" s="148" t="s">
        <v>408</v>
      </c>
      <c r="J98" s="147">
        <v>1.61979641165711E-3</v>
      </c>
      <c r="K98" s="147">
        <v>4.8625212367730597E-2</v>
      </c>
      <c r="L98" s="147" t="s">
        <v>262</v>
      </c>
      <c r="M98" s="148" t="s">
        <v>641</v>
      </c>
      <c r="N98" s="147">
        <v>2.77587363030741E-2</v>
      </c>
      <c r="O98" s="147">
        <v>0.92976842563522399</v>
      </c>
      <c r="P98" s="147" t="s">
        <v>778</v>
      </c>
    </row>
    <row r="99" spans="1:16" x14ac:dyDescent="0.2">
      <c r="A99" s="148" t="s">
        <v>2045</v>
      </c>
      <c r="B99" s="147">
        <v>8.2665089503287698E-4</v>
      </c>
      <c r="C99" s="147">
        <v>2.8044571321913202E-2</v>
      </c>
      <c r="D99" s="147" t="s">
        <v>262</v>
      </c>
      <c r="E99" s="148" t="s">
        <v>2140</v>
      </c>
      <c r="F99" s="147">
        <v>1.02698306332039E-2</v>
      </c>
      <c r="G99" s="147">
        <v>0.34840946690731101</v>
      </c>
      <c r="H99" s="147" t="s">
        <v>778</v>
      </c>
      <c r="I99" s="148" t="s">
        <v>447</v>
      </c>
      <c r="J99" s="147">
        <v>1.61979641165711E-3</v>
      </c>
      <c r="K99" s="147">
        <v>4.8625212367730597E-2</v>
      </c>
      <c r="L99" s="147" t="s">
        <v>262</v>
      </c>
      <c r="M99" s="148" t="s">
        <v>2131</v>
      </c>
      <c r="N99" s="147">
        <v>3.2487622354693803E-2</v>
      </c>
      <c r="O99" s="147">
        <v>1</v>
      </c>
      <c r="P99" s="147" t="s">
        <v>778</v>
      </c>
    </row>
    <row r="100" spans="1:16" x14ac:dyDescent="0.2">
      <c r="A100" s="148" t="s">
        <v>1889</v>
      </c>
      <c r="B100" s="147">
        <v>8.6241426598144405E-4</v>
      </c>
      <c r="C100" s="147">
        <v>2.89498852022613E-2</v>
      </c>
      <c r="D100" s="147" t="s">
        <v>262</v>
      </c>
      <c r="E100" s="148" t="s">
        <v>338</v>
      </c>
      <c r="F100" s="147">
        <v>1.0976732375754E-2</v>
      </c>
      <c r="G100" s="147">
        <v>0.361249252389437</v>
      </c>
      <c r="H100" s="147" t="s">
        <v>778</v>
      </c>
      <c r="I100" s="148" t="s">
        <v>2049</v>
      </c>
      <c r="J100" s="147">
        <v>1.61979641165711E-3</v>
      </c>
      <c r="K100" s="147">
        <v>4.8625212367730597E-2</v>
      </c>
      <c r="L100" s="147" t="s">
        <v>262</v>
      </c>
      <c r="M100" s="148" t="s">
        <v>2208</v>
      </c>
      <c r="N100" s="147">
        <v>3.2487622354693803E-2</v>
      </c>
      <c r="O100" s="147">
        <v>1</v>
      </c>
      <c r="P100" s="147" t="s">
        <v>778</v>
      </c>
    </row>
    <row r="101" spans="1:16" x14ac:dyDescent="0.2">
      <c r="A101" s="148" t="s">
        <v>315</v>
      </c>
      <c r="B101" s="147">
        <v>1.0006241900935701E-3</v>
      </c>
      <c r="C101" s="147">
        <v>3.3239484814670803E-2</v>
      </c>
      <c r="D101" s="147" t="s">
        <v>262</v>
      </c>
      <c r="E101" s="148" t="s">
        <v>878</v>
      </c>
      <c r="F101" s="147">
        <v>1.10311744416202E-2</v>
      </c>
      <c r="G101" s="147">
        <v>0.361249252389437</v>
      </c>
      <c r="H101" s="147" t="s">
        <v>778</v>
      </c>
      <c r="I101" s="148" t="s">
        <v>662</v>
      </c>
      <c r="J101" s="147">
        <v>1.61979641165711E-3</v>
      </c>
      <c r="K101" s="147">
        <v>4.8625212367730597E-2</v>
      </c>
      <c r="L101" s="147" t="s">
        <v>262</v>
      </c>
      <c r="M101" s="148" t="s">
        <v>2209</v>
      </c>
      <c r="N101" s="147">
        <v>3.4730513170208199E-2</v>
      </c>
      <c r="O101" s="147">
        <v>1</v>
      </c>
      <c r="P101" s="147" t="s">
        <v>778</v>
      </c>
    </row>
    <row r="102" spans="1:16" x14ac:dyDescent="0.2">
      <c r="A102" s="148" t="s">
        <v>377</v>
      </c>
      <c r="B102" s="147">
        <v>1.0153591293971E-3</v>
      </c>
      <c r="C102" s="147">
        <v>3.3381239831415999E-2</v>
      </c>
      <c r="D102" s="147" t="s">
        <v>262</v>
      </c>
      <c r="E102" s="148" t="s">
        <v>486</v>
      </c>
      <c r="F102" s="147">
        <v>1.1214699274554501E-2</v>
      </c>
      <c r="G102" s="147">
        <v>0.361249252389437</v>
      </c>
      <c r="H102" s="147" t="s">
        <v>778</v>
      </c>
      <c r="I102" s="148" t="s">
        <v>637</v>
      </c>
      <c r="J102" s="147">
        <v>1.61979641165711E-3</v>
      </c>
      <c r="K102" s="147">
        <v>4.8625212367730597E-2</v>
      </c>
      <c r="L102" s="147" t="s">
        <v>262</v>
      </c>
      <c r="M102" s="148" t="s">
        <v>565</v>
      </c>
      <c r="N102" s="147">
        <v>3.4730513170208199E-2</v>
      </c>
      <c r="O102" s="147">
        <v>1</v>
      </c>
      <c r="P102" s="147" t="s">
        <v>778</v>
      </c>
    </row>
    <row r="103" spans="1:16" x14ac:dyDescent="0.2">
      <c r="A103" s="148" t="s">
        <v>1966</v>
      </c>
      <c r="B103" s="147">
        <v>1.0865644139794999E-3</v>
      </c>
      <c r="C103" s="147">
        <v>3.5229983857137298E-2</v>
      </c>
      <c r="D103" s="147" t="s">
        <v>262</v>
      </c>
      <c r="E103" s="148" t="s">
        <v>431</v>
      </c>
      <c r="F103" s="147">
        <v>1.1214699274554501E-2</v>
      </c>
      <c r="G103" s="147">
        <v>0.361249252389437</v>
      </c>
      <c r="H103" s="147" t="s">
        <v>778</v>
      </c>
      <c r="I103" s="148" t="s">
        <v>708</v>
      </c>
      <c r="J103" s="147">
        <v>1.61979641165711E-3</v>
      </c>
      <c r="K103" s="147">
        <v>4.8625212367730597E-2</v>
      </c>
      <c r="L103" s="147" t="s">
        <v>262</v>
      </c>
      <c r="M103" s="148" t="s">
        <v>647</v>
      </c>
      <c r="N103" s="147">
        <v>3.4730513170208199E-2</v>
      </c>
      <c r="O103" s="147">
        <v>1</v>
      </c>
      <c r="P103" s="147" t="s">
        <v>778</v>
      </c>
    </row>
    <row r="104" spans="1:16" x14ac:dyDescent="0.2">
      <c r="A104" s="148" t="s">
        <v>396</v>
      </c>
      <c r="B104" s="147">
        <v>1.09368717524509E-3</v>
      </c>
      <c r="C104" s="147">
        <v>3.5229983857137298E-2</v>
      </c>
      <c r="D104" s="147" t="s">
        <v>262</v>
      </c>
      <c r="E104" s="148" t="s">
        <v>648</v>
      </c>
      <c r="F104" s="147">
        <v>1.1214699274554501E-2</v>
      </c>
      <c r="G104" s="147">
        <v>0.361249252389437</v>
      </c>
      <c r="H104" s="147" t="s">
        <v>778</v>
      </c>
      <c r="I104" s="148" t="s">
        <v>2053</v>
      </c>
      <c r="J104" s="147">
        <v>1.6234420822613101E-3</v>
      </c>
      <c r="K104" s="147">
        <v>4.8625212367730597E-2</v>
      </c>
      <c r="L104" s="147" t="s">
        <v>262</v>
      </c>
      <c r="M104" s="148" t="s">
        <v>754</v>
      </c>
      <c r="N104" s="147">
        <v>3.4730513170208199E-2</v>
      </c>
      <c r="O104" s="147">
        <v>1</v>
      </c>
      <c r="P104" s="147" t="s">
        <v>778</v>
      </c>
    </row>
    <row r="105" spans="1:16" x14ac:dyDescent="0.2">
      <c r="A105" s="148" t="s">
        <v>301</v>
      </c>
      <c r="B105" s="147">
        <v>1.1161787071983799E-3</v>
      </c>
      <c r="C105" s="147">
        <v>3.5489229071529502E-2</v>
      </c>
      <c r="D105" s="147" t="s">
        <v>262</v>
      </c>
      <c r="E105" s="148" t="s">
        <v>1944</v>
      </c>
      <c r="F105" s="147">
        <v>1.13305793083042E-2</v>
      </c>
      <c r="G105" s="147">
        <v>0.36133217414182101</v>
      </c>
      <c r="H105" s="147" t="s">
        <v>778</v>
      </c>
      <c r="I105" s="148" t="s">
        <v>503</v>
      </c>
      <c r="J105" s="147">
        <v>1.6234420822613101E-3</v>
      </c>
      <c r="K105" s="147">
        <v>4.8625212367730597E-2</v>
      </c>
      <c r="L105" s="147" t="s">
        <v>262</v>
      </c>
      <c r="M105" s="148" t="s">
        <v>1038</v>
      </c>
      <c r="N105" s="147">
        <v>3.4730513170208199E-2</v>
      </c>
      <c r="O105" s="147">
        <v>1</v>
      </c>
      <c r="P105" s="147" t="s">
        <v>778</v>
      </c>
    </row>
    <row r="106" spans="1:16" x14ac:dyDescent="0.2">
      <c r="A106" s="148" t="s">
        <v>405</v>
      </c>
      <c r="B106" s="147">
        <v>1.12399251684681E-3</v>
      </c>
      <c r="C106" s="147">
        <v>3.5489229071529502E-2</v>
      </c>
      <c r="D106" s="147" t="s">
        <v>262</v>
      </c>
      <c r="E106" s="148" t="s">
        <v>2141</v>
      </c>
      <c r="F106" s="147">
        <v>1.27492599836997E-2</v>
      </c>
      <c r="G106" s="147">
        <v>0.39860186360802302</v>
      </c>
      <c r="H106" s="147" t="s">
        <v>778</v>
      </c>
      <c r="I106" s="148" t="s">
        <v>581</v>
      </c>
      <c r="J106" s="147">
        <v>1.6234420822613101E-3</v>
      </c>
      <c r="K106" s="147">
        <v>4.8625212367730597E-2</v>
      </c>
      <c r="L106" s="147" t="s">
        <v>262</v>
      </c>
      <c r="M106" s="148" t="s">
        <v>1913</v>
      </c>
      <c r="N106" s="147">
        <v>3.5902820539945403E-2</v>
      </c>
      <c r="O106" s="147">
        <v>1</v>
      </c>
      <c r="P106" s="147" t="s">
        <v>778</v>
      </c>
    </row>
    <row r="107" spans="1:16" x14ac:dyDescent="0.2">
      <c r="A107" s="148" t="s">
        <v>446</v>
      </c>
      <c r="B107" s="147">
        <v>1.16804368743778E-3</v>
      </c>
      <c r="C107" s="147">
        <v>3.65185423454812E-2</v>
      </c>
      <c r="D107" s="147" t="s">
        <v>262</v>
      </c>
      <c r="E107" s="148" t="s">
        <v>2004</v>
      </c>
      <c r="F107" s="147">
        <v>1.27492599836997E-2</v>
      </c>
      <c r="G107" s="147">
        <v>0.39860186360802302</v>
      </c>
      <c r="H107" s="147" t="s">
        <v>778</v>
      </c>
      <c r="I107" s="148" t="s">
        <v>2184</v>
      </c>
      <c r="J107" s="147">
        <v>1.6234420822613101E-3</v>
      </c>
      <c r="K107" s="147">
        <v>4.8625212367730597E-2</v>
      </c>
      <c r="L107" s="147" t="s">
        <v>262</v>
      </c>
      <c r="M107" s="148" t="s">
        <v>304</v>
      </c>
      <c r="N107" s="147">
        <v>3.6713532786834202E-2</v>
      </c>
      <c r="O107" s="147">
        <v>1</v>
      </c>
      <c r="P107" s="147" t="s">
        <v>778</v>
      </c>
    </row>
    <row r="108" spans="1:16" x14ac:dyDescent="0.2">
      <c r="A108" s="148" t="s">
        <v>309</v>
      </c>
      <c r="B108" s="147">
        <v>1.3508959193915301E-3</v>
      </c>
      <c r="C108" s="147">
        <v>4.18253115236853E-2</v>
      </c>
      <c r="D108" s="147" t="s">
        <v>262</v>
      </c>
      <c r="E108" s="148" t="s">
        <v>1923</v>
      </c>
      <c r="F108" s="147">
        <v>1.43932446598008E-2</v>
      </c>
      <c r="G108" s="147">
        <v>0.42897249738415699</v>
      </c>
      <c r="H108" s="147" t="s">
        <v>778</v>
      </c>
      <c r="I108" s="148" t="s">
        <v>449</v>
      </c>
      <c r="J108" s="147">
        <v>1.6234420822613101E-3</v>
      </c>
      <c r="K108" s="147">
        <v>4.8625212367730597E-2</v>
      </c>
      <c r="L108" s="147" t="s">
        <v>262</v>
      </c>
      <c r="M108" s="148" t="s">
        <v>2140</v>
      </c>
      <c r="N108" s="147">
        <v>3.9195474434123398E-2</v>
      </c>
      <c r="O108" s="147">
        <v>1</v>
      </c>
      <c r="P108" s="147" t="s">
        <v>778</v>
      </c>
    </row>
    <row r="109" spans="1:16" x14ac:dyDescent="0.2">
      <c r="A109" s="148" t="s">
        <v>2046</v>
      </c>
      <c r="B109" s="147">
        <v>1.61194377805867E-3</v>
      </c>
      <c r="C109" s="147">
        <v>4.86203501233183E-2</v>
      </c>
      <c r="D109" s="147" t="s">
        <v>262</v>
      </c>
      <c r="E109" s="148" t="s">
        <v>2142</v>
      </c>
      <c r="F109" s="147">
        <v>1.43932446598008E-2</v>
      </c>
      <c r="G109" s="147">
        <v>0.42897249738415699</v>
      </c>
      <c r="H109" s="147" t="s">
        <v>778</v>
      </c>
      <c r="I109" s="148" t="s">
        <v>663</v>
      </c>
      <c r="J109" s="147">
        <v>1.6234420822613101E-3</v>
      </c>
      <c r="K109" s="147">
        <v>4.8625212367730597E-2</v>
      </c>
      <c r="L109" s="147" t="s">
        <v>262</v>
      </c>
      <c r="M109" s="148" t="s">
        <v>2210</v>
      </c>
      <c r="N109" s="147">
        <v>3.9195474434123398E-2</v>
      </c>
      <c r="O109" s="147">
        <v>1</v>
      </c>
      <c r="P109" s="147" t="s">
        <v>778</v>
      </c>
    </row>
    <row r="110" spans="1:16" x14ac:dyDescent="0.2">
      <c r="A110" s="148" t="s">
        <v>522</v>
      </c>
      <c r="B110" s="147">
        <v>1.64039224925336E-3</v>
      </c>
      <c r="C110" s="147">
        <v>4.86203501233183E-2</v>
      </c>
      <c r="D110" s="147" t="s">
        <v>262</v>
      </c>
      <c r="E110" s="148" t="s">
        <v>357</v>
      </c>
      <c r="F110" s="147">
        <v>1.43932446598008E-2</v>
      </c>
      <c r="G110" s="147">
        <v>0.42897249738415699</v>
      </c>
      <c r="H110" s="147" t="s">
        <v>778</v>
      </c>
      <c r="I110" s="148" t="s">
        <v>353</v>
      </c>
      <c r="J110" s="147">
        <v>2.2971416493702801E-3</v>
      </c>
      <c r="K110" s="147">
        <v>6.8148535597985005E-2</v>
      </c>
      <c r="L110" s="147" t="s">
        <v>262</v>
      </c>
      <c r="M110" s="148" t="s">
        <v>475</v>
      </c>
      <c r="N110" s="147">
        <v>4.04267039810777E-2</v>
      </c>
      <c r="O110" s="147">
        <v>1</v>
      </c>
      <c r="P110" s="147" t="s">
        <v>778</v>
      </c>
    </row>
    <row r="111" spans="1:16" x14ac:dyDescent="0.2">
      <c r="A111" s="148" t="s">
        <v>2047</v>
      </c>
      <c r="B111" s="147">
        <v>1.6618432622896499E-3</v>
      </c>
      <c r="C111" s="147">
        <v>4.86203501233183E-2</v>
      </c>
      <c r="D111" s="147" t="s">
        <v>262</v>
      </c>
      <c r="E111" s="148" t="s">
        <v>2143</v>
      </c>
      <c r="F111" s="147">
        <v>1.43932446598008E-2</v>
      </c>
      <c r="G111" s="147">
        <v>0.42897249738415699</v>
      </c>
      <c r="H111" s="147" t="s">
        <v>778</v>
      </c>
      <c r="I111" s="148" t="s">
        <v>375</v>
      </c>
      <c r="J111" s="147">
        <v>2.4448734820096702E-3</v>
      </c>
      <c r="K111" s="147">
        <v>7.1175522396823607E-2</v>
      </c>
      <c r="L111" s="147" t="s">
        <v>262</v>
      </c>
      <c r="M111" s="148" t="s">
        <v>411</v>
      </c>
      <c r="N111" s="147">
        <v>4.24239265534938E-2</v>
      </c>
      <c r="O111" s="147">
        <v>1</v>
      </c>
      <c r="P111" s="147" t="s">
        <v>778</v>
      </c>
    </row>
    <row r="112" spans="1:16" x14ac:dyDescent="0.2">
      <c r="A112" s="148" t="s">
        <v>809</v>
      </c>
      <c r="B112" s="147">
        <v>1.6618432622896499E-3</v>
      </c>
      <c r="C112" s="147">
        <v>4.86203501233183E-2</v>
      </c>
      <c r="D112" s="147" t="s">
        <v>262</v>
      </c>
      <c r="E112" s="148" t="s">
        <v>641</v>
      </c>
      <c r="F112" s="147">
        <v>1.43932446598008E-2</v>
      </c>
      <c r="G112" s="147">
        <v>0.42897249738415699</v>
      </c>
      <c r="H112" s="147" t="s">
        <v>778</v>
      </c>
      <c r="I112" s="148" t="s">
        <v>430</v>
      </c>
      <c r="J112" s="147">
        <v>2.4448734820096702E-3</v>
      </c>
      <c r="K112" s="147">
        <v>7.1175522396823607E-2</v>
      </c>
      <c r="L112" s="147" t="s">
        <v>262</v>
      </c>
      <c r="M112" s="148" t="s">
        <v>2119</v>
      </c>
      <c r="N112" s="147">
        <v>4.3353146268321201E-2</v>
      </c>
      <c r="O112" s="147">
        <v>1</v>
      </c>
      <c r="P112" s="147" t="s">
        <v>778</v>
      </c>
    </row>
    <row r="113" spans="1:16" x14ac:dyDescent="0.2">
      <c r="A113" s="148" t="s">
        <v>668</v>
      </c>
      <c r="B113" s="147">
        <v>1.6618432622896499E-3</v>
      </c>
      <c r="C113" s="147">
        <v>4.86203501233183E-2</v>
      </c>
      <c r="D113" s="147" t="s">
        <v>262</v>
      </c>
      <c r="E113" s="148" t="s">
        <v>443</v>
      </c>
      <c r="F113" s="147">
        <v>1.46699337312798E-2</v>
      </c>
      <c r="G113" s="147">
        <v>0.43317054323195597</v>
      </c>
      <c r="H113" s="147" t="s">
        <v>778</v>
      </c>
      <c r="I113" s="148" t="s">
        <v>602</v>
      </c>
      <c r="J113" s="147">
        <v>2.5604222405708498E-3</v>
      </c>
      <c r="K113" s="147">
        <v>7.3849215549798106E-2</v>
      </c>
      <c r="L113" s="147" t="s">
        <v>262</v>
      </c>
      <c r="M113" s="148" t="s">
        <v>1929</v>
      </c>
      <c r="N113" s="147">
        <v>4.3353146268321201E-2</v>
      </c>
      <c r="O113" s="147">
        <v>1</v>
      </c>
      <c r="P113" s="147" t="s">
        <v>778</v>
      </c>
    </row>
    <row r="114" spans="1:16" x14ac:dyDescent="0.2">
      <c r="A114" s="148" t="s">
        <v>490</v>
      </c>
      <c r="B114" s="147">
        <v>1.6618432622896499E-3</v>
      </c>
      <c r="C114" s="147">
        <v>4.86203501233183E-2</v>
      </c>
      <c r="D114" s="147" t="s">
        <v>262</v>
      </c>
      <c r="E114" s="148" t="s">
        <v>1938</v>
      </c>
      <c r="F114" s="147">
        <v>1.58090336417737E-2</v>
      </c>
      <c r="G114" s="147">
        <v>0.46252301177629701</v>
      </c>
      <c r="H114" s="147" t="s">
        <v>778</v>
      </c>
      <c r="I114" s="148" t="s">
        <v>356</v>
      </c>
      <c r="J114" s="147">
        <v>2.6537639588221501E-3</v>
      </c>
      <c r="K114" s="147">
        <v>7.5839217722302704E-2</v>
      </c>
      <c r="L114" s="147" t="s">
        <v>262</v>
      </c>
      <c r="M114" s="148" t="s">
        <v>1926</v>
      </c>
      <c r="N114" s="147">
        <v>4.3353146268321201E-2</v>
      </c>
      <c r="O114" s="147">
        <v>1</v>
      </c>
      <c r="P114" s="147" t="s">
        <v>778</v>
      </c>
    </row>
    <row r="115" spans="1:16" x14ac:dyDescent="0.2">
      <c r="A115" s="148" t="s">
        <v>316</v>
      </c>
      <c r="B115" s="147">
        <v>2.08373166170257E-3</v>
      </c>
      <c r="C115" s="147">
        <v>6.0409275174268098E-2</v>
      </c>
      <c r="D115" s="147" t="s">
        <v>262</v>
      </c>
      <c r="E115" s="148" t="s">
        <v>1913</v>
      </c>
      <c r="F115" s="147">
        <v>1.8316816024432699E-2</v>
      </c>
      <c r="G115" s="147">
        <v>0.51674513649387099</v>
      </c>
      <c r="H115" s="147" t="s">
        <v>778</v>
      </c>
      <c r="I115" s="148" t="s">
        <v>555</v>
      </c>
      <c r="J115" s="147">
        <v>3.0221593376101902E-3</v>
      </c>
      <c r="K115" s="147">
        <v>8.5582057605961298E-2</v>
      </c>
      <c r="L115" s="147" t="s">
        <v>262</v>
      </c>
      <c r="M115" s="148" t="s">
        <v>393</v>
      </c>
      <c r="N115" s="147">
        <v>4.34529744181891E-2</v>
      </c>
      <c r="O115" s="147">
        <v>1</v>
      </c>
      <c r="P115" s="147" t="s">
        <v>778</v>
      </c>
    </row>
    <row r="116" spans="1:16" x14ac:dyDescent="0.2">
      <c r="A116" s="148" t="s">
        <v>1988</v>
      </c>
      <c r="B116" s="147">
        <v>2.10866421566048E-3</v>
      </c>
      <c r="C116" s="147">
        <v>6.05813530066781E-2</v>
      </c>
      <c r="D116" s="147" t="s">
        <v>262</v>
      </c>
      <c r="E116" s="148" t="s">
        <v>2144</v>
      </c>
      <c r="F116" s="147">
        <v>1.84725448605523E-2</v>
      </c>
      <c r="G116" s="147">
        <v>0.51674513649387099</v>
      </c>
      <c r="H116" s="147" t="s">
        <v>778</v>
      </c>
      <c r="I116" s="148" t="s">
        <v>501</v>
      </c>
      <c r="J116" s="147">
        <v>3.1163276207077902E-3</v>
      </c>
      <c r="K116" s="147">
        <v>8.7453698545087999E-2</v>
      </c>
      <c r="L116" s="147" t="s">
        <v>262</v>
      </c>
      <c r="M116" s="148" t="s">
        <v>2164</v>
      </c>
      <c r="N116" s="147">
        <v>4.34529744181891E-2</v>
      </c>
      <c r="O116" s="147">
        <v>1</v>
      </c>
      <c r="P116" s="147" t="s">
        <v>778</v>
      </c>
    </row>
    <row r="117" spans="1:16" x14ac:dyDescent="0.2">
      <c r="A117" s="148" t="s">
        <v>632</v>
      </c>
      <c r="B117" s="147">
        <v>2.3731126083005099E-3</v>
      </c>
      <c r="C117" s="147">
        <v>6.3595429477901894E-2</v>
      </c>
      <c r="D117" s="147" t="s">
        <v>262</v>
      </c>
      <c r="E117" s="148" t="s">
        <v>2145</v>
      </c>
      <c r="F117" s="147">
        <v>1.84725448605523E-2</v>
      </c>
      <c r="G117" s="147">
        <v>0.51674513649387099</v>
      </c>
      <c r="H117" s="147" t="s">
        <v>778</v>
      </c>
      <c r="I117" s="148" t="s">
        <v>976</v>
      </c>
      <c r="J117" s="147">
        <v>3.8372213971026E-3</v>
      </c>
      <c r="K117" s="147">
        <v>0.106722720106916</v>
      </c>
      <c r="L117" s="147" t="s">
        <v>262</v>
      </c>
      <c r="M117" s="148" t="s">
        <v>2025</v>
      </c>
      <c r="N117" s="147">
        <v>4.34529744181891E-2</v>
      </c>
      <c r="O117" s="147">
        <v>1</v>
      </c>
      <c r="P117" s="147" t="s">
        <v>778</v>
      </c>
    </row>
    <row r="118" spans="1:16" x14ac:dyDescent="0.2">
      <c r="A118" s="148" t="s">
        <v>569</v>
      </c>
      <c r="B118" s="147">
        <v>2.3731126083005099E-3</v>
      </c>
      <c r="C118" s="147">
        <v>6.3595429477901894E-2</v>
      </c>
      <c r="D118" s="147" t="s">
        <v>262</v>
      </c>
      <c r="E118" s="148" t="s">
        <v>2146</v>
      </c>
      <c r="F118" s="147">
        <v>1.84725448605523E-2</v>
      </c>
      <c r="G118" s="147">
        <v>0.51674513649387099</v>
      </c>
      <c r="H118" s="147" t="s">
        <v>778</v>
      </c>
      <c r="I118" s="148" t="s">
        <v>722</v>
      </c>
      <c r="J118" s="147">
        <v>3.9728388476346996E-3</v>
      </c>
      <c r="K118" s="147">
        <v>0.109516752304266</v>
      </c>
      <c r="L118" s="147" t="s">
        <v>262</v>
      </c>
      <c r="M118" s="148" t="s">
        <v>431</v>
      </c>
      <c r="N118" s="147">
        <v>4.34529744181891E-2</v>
      </c>
      <c r="O118" s="147">
        <v>1</v>
      </c>
      <c r="P118" s="147" t="s">
        <v>778</v>
      </c>
    </row>
    <row r="119" spans="1:16" x14ac:dyDescent="0.2">
      <c r="A119" s="148" t="s">
        <v>2048</v>
      </c>
      <c r="B119" s="147">
        <v>2.3731126083005099E-3</v>
      </c>
      <c r="C119" s="147">
        <v>6.3595429477901894E-2</v>
      </c>
      <c r="D119" s="147" t="s">
        <v>262</v>
      </c>
      <c r="E119" s="148" t="s">
        <v>1951</v>
      </c>
      <c r="F119" s="147">
        <v>1.84725448605523E-2</v>
      </c>
      <c r="G119" s="147">
        <v>0.51674513649387099</v>
      </c>
      <c r="H119" s="147" t="s">
        <v>778</v>
      </c>
      <c r="I119" s="148" t="s">
        <v>343</v>
      </c>
      <c r="J119" s="147">
        <v>4.3405238106652396E-3</v>
      </c>
      <c r="K119" s="147">
        <v>0.118602909387914</v>
      </c>
      <c r="L119" s="147" t="s">
        <v>262</v>
      </c>
      <c r="M119" s="148" t="s">
        <v>2211</v>
      </c>
      <c r="N119" s="147">
        <v>4.34529744181891E-2</v>
      </c>
      <c r="O119" s="147">
        <v>1</v>
      </c>
      <c r="P119" s="147" t="s">
        <v>778</v>
      </c>
    </row>
    <row r="120" spans="1:16" x14ac:dyDescent="0.2">
      <c r="A120" s="148" t="s">
        <v>654</v>
      </c>
      <c r="B120" s="147">
        <v>2.3731126083005099E-3</v>
      </c>
      <c r="C120" s="147">
        <v>6.3595429477901894E-2</v>
      </c>
      <c r="D120" s="147" t="s">
        <v>262</v>
      </c>
      <c r="E120" s="148" t="s">
        <v>2147</v>
      </c>
      <c r="F120" s="147">
        <v>1.9808658720493401E-2</v>
      </c>
      <c r="G120" s="147">
        <v>0.54568931038346002</v>
      </c>
      <c r="H120" s="147" t="s">
        <v>778</v>
      </c>
      <c r="I120" s="148" t="s">
        <v>771</v>
      </c>
      <c r="J120" s="147">
        <v>4.5000730515723803E-3</v>
      </c>
      <c r="K120" s="147">
        <v>0.121893283092591</v>
      </c>
      <c r="L120" s="147" t="s">
        <v>262</v>
      </c>
      <c r="M120" s="148" t="s">
        <v>2176</v>
      </c>
      <c r="N120" s="147">
        <v>4.34529744181891E-2</v>
      </c>
      <c r="O120" s="147">
        <v>1</v>
      </c>
      <c r="P120" s="147" t="s">
        <v>778</v>
      </c>
    </row>
    <row r="121" spans="1:16" x14ac:dyDescent="0.2">
      <c r="A121" s="148" t="s">
        <v>2049</v>
      </c>
      <c r="B121" s="147">
        <v>2.3731126083005099E-3</v>
      </c>
      <c r="C121" s="147">
        <v>6.3595429477901894E-2</v>
      </c>
      <c r="D121" s="147" t="s">
        <v>262</v>
      </c>
      <c r="E121" s="148" t="s">
        <v>1928</v>
      </c>
      <c r="F121" s="147">
        <v>1.9849470054713499E-2</v>
      </c>
      <c r="G121" s="147">
        <v>0.54568931038346002</v>
      </c>
      <c r="H121" s="147" t="s">
        <v>778</v>
      </c>
      <c r="I121" s="148" t="s">
        <v>800</v>
      </c>
      <c r="J121" s="147">
        <v>4.67806636088915E-3</v>
      </c>
      <c r="K121" s="147">
        <v>0.124022351157054</v>
      </c>
      <c r="L121" s="147" t="s">
        <v>262</v>
      </c>
      <c r="M121" s="148" t="s">
        <v>276</v>
      </c>
      <c r="N121" s="147">
        <v>4.4099383972041203E-2</v>
      </c>
      <c r="O121" s="147">
        <v>1</v>
      </c>
      <c r="P121" s="147" t="s">
        <v>778</v>
      </c>
    </row>
    <row r="122" spans="1:16" x14ac:dyDescent="0.2">
      <c r="A122" s="148" t="s">
        <v>2050</v>
      </c>
      <c r="B122" s="147">
        <v>2.3731126083005099E-3</v>
      </c>
      <c r="C122" s="147">
        <v>6.3595429477901894E-2</v>
      </c>
      <c r="D122" s="147" t="s">
        <v>262</v>
      </c>
      <c r="E122" s="148" t="s">
        <v>2148</v>
      </c>
      <c r="F122" s="147">
        <v>2.0622635369483201E-2</v>
      </c>
      <c r="G122" s="147">
        <v>0.55733545926510097</v>
      </c>
      <c r="H122" s="147" t="s">
        <v>778</v>
      </c>
      <c r="I122" s="148" t="s">
        <v>552</v>
      </c>
      <c r="J122" s="147">
        <v>4.7379325161121602E-3</v>
      </c>
      <c r="K122" s="147">
        <v>0.124022351157054</v>
      </c>
      <c r="L122" s="147" t="s">
        <v>262</v>
      </c>
      <c r="M122" s="148" t="s">
        <v>2136</v>
      </c>
      <c r="N122" s="147">
        <v>4.6841020331944101E-2</v>
      </c>
      <c r="O122" s="147">
        <v>1</v>
      </c>
      <c r="P122" s="147" t="s">
        <v>778</v>
      </c>
    </row>
    <row r="123" spans="1:16" x14ac:dyDescent="0.2">
      <c r="A123" s="148" t="s">
        <v>669</v>
      </c>
      <c r="B123" s="147">
        <v>2.3731126083005099E-3</v>
      </c>
      <c r="C123" s="147">
        <v>6.3595429477901894E-2</v>
      </c>
      <c r="D123" s="147" t="s">
        <v>262</v>
      </c>
      <c r="E123" s="148" t="s">
        <v>297</v>
      </c>
      <c r="F123" s="147">
        <v>2.0622635369483201E-2</v>
      </c>
      <c r="G123" s="147">
        <v>0.55733545926510097</v>
      </c>
      <c r="H123" s="147" t="s">
        <v>778</v>
      </c>
      <c r="I123" s="148" t="s">
        <v>1869</v>
      </c>
      <c r="J123" s="147">
        <v>4.7379325161121602E-3</v>
      </c>
      <c r="K123" s="147">
        <v>0.124022351157054</v>
      </c>
      <c r="L123" s="147" t="s">
        <v>262</v>
      </c>
      <c r="M123" s="148" t="s">
        <v>895</v>
      </c>
      <c r="N123" s="147">
        <v>4.7223034205270201E-2</v>
      </c>
      <c r="O123" s="147">
        <v>1</v>
      </c>
      <c r="P123" s="147" t="s">
        <v>778</v>
      </c>
    </row>
    <row r="124" spans="1:16" x14ac:dyDescent="0.2">
      <c r="A124" s="148" t="s">
        <v>2051</v>
      </c>
      <c r="B124" s="147">
        <v>2.3731126083005099E-3</v>
      </c>
      <c r="C124" s="147">
        <v>6.3595429477901894E-2</v>
      </c>
      <c r="D124" s="147" t="s">
        <v>262</v>
      </c>
      <c r="E124" s="148" t="s">
        <v>2149</v>
      </c>
      <c r="F124" s="147">
        <v>2.3707824254882801E-2</v>
      </c>
      <c r="G124" s="147">
        <v>0.59402801571003605</v>
      </c>
      <c r="H124" s="147" t="s">
        <v>778</v>
      </c>
      <c r="I124" s="148" t="s">
        <v>827</v>
      </c>
      <c r="J124" s="147">
        <v>4.7379325161121602E-3</v>
      </c>
      <c r="K124" s="147">
        <v>0.124022351157054</v>
      </c>
      <c r="L124" s="147" t="s">
        <v>262</v>
      </c>
      <c r="M124" s="147"/>
      <c r="N124" s="147"/>
      <c r="O124" s="147"/>
      <c r="P124" s="147"/>
    </row>
    <row r="125" spans="1:16" x14ac:dyDescent="0.2">
      <c r="A125" s="148" t="s">
        <v>398</v>
      </c>
      <c r="B125" s="147">
        <v>2.4490689081891502E-3</v>
      </c>
      <c r="C125" s="147">
        <v>6.4546121886076002E-2</v>
      </c>
      <c r="D125" s="147" t="s">
        <v>262</v>
      </c>
      <c r="E125" s="148" t="s">
        <v>2150</v>
      </c>
      <c r="F125" s="147">
        <v>2.3707824254882801E-2</v>
      </c>
      <c r="G125" s="147">
        <v>0.59402801571003605</v>
      </c>
      <c r="H125" s="147" t="s">
        <v>778</v>
      </c>
      <c r="I125" s="148" t="s">
        <v>424</v>
      </c>
      <c r="J125" s="147">
        <v>5.0806005470869402E-3</v>
      </c>
      <c r="K125" s="147">
        <v>0.131883922534798</v>
      </c>
      <c r="L125" s="147" t="s">
        <v>262</v>
      </c>
      <c r="M125" s="147"/>
      <c r="N125" s="147"/>
      <c r="O125" s="147"/>
      <c r="P125" s="147"/>
    </row>
    <row r="126" spans="1:16" x14ac:dyDescent="0.2">
      <c r="A126" s="148" t="s">
        <v>369</v>
      </c>
      <c r="B126" s="147">
        <v>2.4490689081891502E-3</v>
      </c>
      <c r="C126" s="147">
        <v>6.4546121886076002E-2</v>
      </c>
      <c r="D126" s="147" t="s">
        <v>262</v>
      </c>
      <c r="E126" s="148" t="s">
        <v>2151</v>
      </c>
      <c r="F126" s="147">
        <v>2.3707824254882801E-2</v>
      </c>
      <c r="G126" s="147">
        <v>0.59402801571003605</v>
      </c>
      <c r="H126" s="147" t="s">
        <v>778</v>
      </c>
      <c r="I126" s="148" t="s">
        <v>1988</v>
      </c>
      <c r="J126" s="147">
        <v>5.3711587868297099E-3</v>
      </c>
      <c r="K126" s="147">
        <v>0.138274046454335</v>
      </c>
      <c r="L126" s="147" t="s">
        <v>262</v>
      </c>
      <c r="M126" s="147"/>
      <c r="N126" s="147"/>
      <c r="O126" s="147"/>
      <c r="P126" s="147"/>
    </row>
    <row r="127" spans="1:16" x14ac:dyDescent="0.2">
      <c r="A127" s="148" t="s">
        <v>459</v>
      </c>
      <c r="B127" s="147">
        <v>2.5642624841644601E-3</v>
      </c>
      <c r="C127" s="147">
        <v>6.6483195626019995E-2</v>
      </c>
      <c r="D127" s="147" t="s">
        <v>262</v>
      </c>
      <c r="E127" s="148" t="s">
        <v>2152</v>
      </c>
      <c r="F127" s="147">
        <v>2.3707824254882801E-2</v>
      </c>
      <c r="G127" s="147">
        <v>0.59402801571003605</v>
      </c>
      <c r="H127" s="147" t="s">
        <v>778</v>
      </c>
      <c r="I127" s="148" t="s">
        <v>332</v>
      </c>
      <c r="J127" s="147">
        <v>5.6830589671172703E-3</v>
      </c>
      <c r="K127" s="147">
        <v>0.145104333463691</v>
      </c>
      <c r="L127" s="147" t="s">
        <v>262</v>
      </c>
      <c r="M127" s="147"/>
      <c r="N127" s="147"/>
      <c r="O127" s="147"/>
      <c r="P127" s="147"/>
    </row>
    <row r="128" spans="1:16" x14ac:dyDescent="0.2">
      <c r="A128" s="148" t="s">
        <v>2052</v>
      </c>
      <c r="B128" s="147">
        <v>2.5642624841644601E-3</v>
      </c>
      <c r="C128" s="147">
        <v>6.6483195626019995E-2</v>
      </c>
      <c r="D128" s="147" t="s">
        <v>262</v>
      </c>
      <c r="E128" s="148" t="s">
        <v>457</v>
      </c>
      <c r="F128" s="147">
        <v>2.3707824254882801E-2</v>
      </c>
      <c r="G128" s="147">
        <v>0.59402801571003605</v>
      </c>
      <c r="H128" s="147" t="s">
        <v>778</v>
      </c>
      <c r="I128" s="148" t="s">
        <v>378</v>
      </c>
      <c r="J128" s="147">
        <v>6.4697556799660902E-3</v>
      </c>
      <c r="K128" s="147">
        <v>0.16384787758613301</v>
      </c>
      <c r="L128" s="147" t="s">
        <v>262</v>
      </c>
      <c r="M128" s="147"/>
      <c r="N128" s="147"/>
      <c r="O128" s="147"/>
      <c r="P128" s="147"/>
    </row>
    <row r="129" spans="1:16" x14ac:dyDescent="0.2">
      <c r="A129" s="148" t="s">
        <v>1875</v>
      </c>
      <c r="B129" s="147">
        <v>3.4424601154417599E-3</v>
      </c>
      <c r="C129" s="147">
        <v>8.7824042465150201E-2</v>
      </c>
      <c r="D129" s="147" t="s">
        <v>262</v>
      </c>
      <c r="E129" s="148" t="s">
        <v>2153</v>
      </c>
      <c r="F129" s="147">
        <v>2.3707824254882801E-2</v>
      </c>
      <c r="G129" s="147">
        <v>0.59402801571003605</v>
      </c>
      <c r="H129" s="147" t="s">
        <v>778</v>
      </c>
      <c r="I129" s="148" t="s">
        <v>2185</v>
      </c>
      <c r="J129" s="147">
        <v>6.7927943171515797E-3</v>
      </c>
      <c r="K129" s="147">
        <v>0.16809961096425399</v>
      </c>
      <c r="L129" s="147" t="s">
        <v>262</v>
      </c>
      <c r="M129" s="147"/>
      <c r="N129" s="147"/>
      <c r="O129" s="147"/>
      <c r="P129" s="147"/>
    </row>
    <row r="130" spans="1:16" x14ac:dyDescent="0.2">
      <c r="A130" s="148" t="s">
        <v>739</v>
      </c>
      <c r="B130" s="147">
        <v>3.4424601154417599E-3</v>
      </c>
      <c r="C130" s="147">
        <v>8.7824042465150201E-2</v>
      </c>
      <c r="D130" s="147" t="s">
        <v>262</v>
      </c>
      <c r="E130" s="148" t="s">
        <v>2154</v>
      </c>
      <c r="F130" s="147">
        <v>2.3707824254882801E-2</v>
      </c>
      <c r="G130" s="147">
        <v>0.59402801571003605</v>
      </c>
      <c r="H130" s="147" t="s">
        <v>778</v>
      </c>
      <c r="I130" s="148" t="s">
        <v>504</v>
      </c>
      <c r="J130" s="147">
        <v>6.7995348255203703E-3</v>
      </c>
      <c r="K130" s="147">
        <v>0.16809961096425399</v>
      </c>
      <c r="L130" s="147" t="s">
        <v>262</v>
      </c>
      <c r="M130" s="147"/>
      <c r="N130" s="147"/>
      <c r="O130" s="147"/>
      <c r="P130" s="147"/>
    </row>
    <row r="131" spans="1:16" x14ac:dyDescent="0.2">
      <c r="A131" s="148" t="s">
        <v>2053</v>
      </c>
      <c r="B131" s="147">
        <v>3.5872459928135698E-3</v>
      </c>
      <c r="C131" s="147">
        <v>9.0076594260491902E-2</v>
      </c>
      <c r="D131" s="147" t="s">
        <v>262</v>
      </c>
      <c r="E131" s="148" t="s">
        <v>2155</v>
      </c>
      <c r="F131" s="147">
        <v>2.42156293641595E-2</v>
      </c>
      <c r="G131" s="147">
        <v>0.59402801571003605</v>
      </c>
      <c r="H131" s="147" t="s">
        <v>778</v>
      </c>
      <c r="I131" s="148" t="s">
        <v>709</v>
      </c>
      <c r="J131" s="147">
        <v>6.7995348255203703E-3</v>
      </c>
      <c r="K131" s="147">
        <v>0.16809961096425399</v>
      </c>
      <c r="L131" s="147" t="s">
        <v>262</v>
      </c>
      <c r="M131" s="147"/>
      <c r="N131" s="147"/>
      <c r="O131" s="147"/>
      <c r="P131" s="147"/>
    </row>
    <row r="132" spans="1:16" x14ac:dyDescent="0.2">
      <c r="A132" s="148" t="s">
        <v>611</v>
      </c>
      <c r="B132" s="147">
        <v>3.5872459928135698E-3</v>
      </c>
      <c r="C132" s="147">
        <v>9.0076594260491902E-2</v>
      </c>
      <c r="D132" s="147" t="s">
        <v>262</v>
      </c>
      <c r="E132" s="148" t="s">
        <v>2156</v>
      </c>
      <c r="F132" s="147">
        <v>2.42156293641595E-2</v>
      </c>
      <c r="G132" s="147">
        <v>0.59402801571003605</v>
      </c>
      <c r="H132" s="147" t="s">
        <v>778</v>
      </c>
      <c r="I132" s="148" t="s">
        <v>433</v>
      </c>
      <c r="J132" s="147">
        <v>7.12494271316367E-3</v>
      </c>
      <c r="K132" s="147">
        <v>0.174757453161455</v>
      </c>
      <c r="L132" s="147" t="s">
        <v>262</v>
      </c>
      <c r="M132" s="147"/>
      <c r="N132" s="147"/>
      <c r="O132" s="147"/>
      <c r="P132" s="147"/>
    </row>
    <row r="133" spans="1:16" x14ac:dyDescent="0.2">
      <c r="A133" s="148" t="s">
        <v>423</v>
      </c>
      <c r="B133" s="147">
        <v>3.6468384383492101E-3</v>
      </c>
      <c r="C133" s="147">
        <v>9.0857560780434596E-2</v>
      </c>
      <c r="D133" s="147" t="s">
        <v>262</v>
      </c>
      <c r="E133" s="148" t="s">
        <v>2157</v>
      </c>
      <c r="F133" s="147">
        <v>2.42156293641595E-2</v>
      </c>
      <c r="G133" s="147">
        <v>0.59402801571003605</v>
      </c>
      <c r="H133" s="147" t="s">
        <v>778</v>
      </c>
      <c r="I133" s="148" t="s">
        <v>323</v>
      </c>
      <c r="J133" s="147">
        <v>7.5782739902246999E-3</v>
      </c>
      <c r="K133" s="147">
        <v>0.18442440218398401</v>
      </c>
      <c r="L133" s="147" t="s">
        <v>262</v>
      </c>
      <c r="M133" s="147"/>
      <c r="N133" s="147"/>
      <c r="O133" s="147"/>
      <c r="P133" s="147"/>
    </row>
    <row r="134" spans="1:16" x14ac:dyDescent="0.2">
      <c r="A134" s="148" t="s">
        <v>1916</v>
      </c>
      <c r="B134" s="147">
        <v>3.71362800419666E-3</v>
      </c>
      <c r="C134" s="147">
        <v>9.1804338801419805E-2</v>
      </c>
      <c r="D134" s="147" t="s">
        <v>262</v>
      </c>
      <c r="E134" s="148" t="s">
        <v>712</v>
      </c>
      <c r="F134" s="147">
        <v>2.42156293641595E-2</v>
      </c>
      <c r="G134" s="147">
        <v>0.59402801571003605</v>
      </c>
      <c r="H134" s="147" t="s">
        <v>778</v>
      </c>
      <c r="I134" s="148" t="s">
        <v>495</v>
      </c>
      <c r="J134" s="147">
        <v>8.0755376365378596E-3</v>
      </c>
      <c r="K134" s="147">
        <v>0.18527032334575</v>
      </c>
      <c r="L134" s="147" t="s">
        <v>262</v>
      </c>
      <c r="M134" s="147"/>
      <c r="N134" s="147"/>
      <c r="O134" s="147"/>
      <c r="P134" s="147"/>
    </row>
    <row r="135" spans="1:16" x14ac:dyDescent="0.2">
      <c r="A135" s="148" t="s">
        <v>1865</v>
      </c>
      <c r="B135" s="147">
        <v>4.6122929257308501E-3</v>
      </c>
      <c r="C135" s="147">
        <v>0.111428804092088</v>
      </c>
      <c r="D135" s="147" t="s">
        <v>262</v>
      </c>
      <c r="E135" s="148" t="s">
        <v>895</v>
      </c>
      <c r="F135" s="147">
        <v>2.42156293641595E-2</v>
      </c>
      <c r="G135" s="147">
        <v>0.59402801571003605</v>
      </c>
      <c r="H135" s="147" t="s">
        <v>778</v>
      </c>
      <c r="I135" s="148" t="s">
        <v>654</v>
      </c>
      <c r="J135" s="147">
        <v>8.0755376365378596E-3</v>
      </c>
      <c r="K135" s="147">
        <v>0.18527032334575</v>
      </c>
      <c r="L135" s="147" t="s">
        <v>262</v>
      </c>
      <c r="M135" s="147"/>
      <c r="N135" s="147"/>
      <c r="O135" s="147"/>
      <c r="P135" s="147"/>
    </row>
    <row r="136" spans="1:16" x14ac:dyDescent="0.2">
      <c r="A136" s="148" t="s">
        <v>370</v>
      </c>
      <c r="B136" s="147">
        <v>4.6122929257308501E-3</v>
      </c>
      <c r="C136" s="147">
        <v>0.111428804092088</v>
      </c>
      <c r="D136" s="147" t="s">
        <v>262</v>
      </c>
      <c r="E136" s="148" t="s">
        <v>2158</v>
      </c>
      <c r="F136" s="147">
        <v>2.4956235305730299E-2</v>
      </c>
      <c r="G136" s="147">
        <v>0.60752239992346502</v>
      </c>
      <c r="H136" s="147" t="s">
        <v>778</v>
      </c>
      <c r="I136" s="148" t="s">
        <v>2042</v>
      </c>
      <c r="J136" s="147">
        <v>8.0755376365378596E-3</v>
      </c>
      <c r="K136" s="147">
        <v>0.18527032334575</v>
      </c>
      <c r="L136" s="147" t="s">
        <v>262</v>
      </c>
      <c r="M136" s="147"/>
      <c r="N136" s="147"/>
      <c r="O136" s="147"/>
      <c r="P136" s="147"/>
    </row>
    <row r="137" spans="1:16" x14ac:dyDescent="0.2">
      <c r="A137" s="148" t="s">
        <v>427</v>
      </c>
      <c r="B137" s="147">
        <v>4.6122929257308501E-3</v>
      </c>
      <c r="C137" s="147">
        <v>0.111428804092088</v>
      </c>
      <c r="D137" s="147" t="s">
        <v>262</v>
      </c>
      <c r="E137" s="148" t="s">
        <v>658</v>
      </c>
      <c r="F137" s="147">
        <v>2.5471956254508099E-2</v>
      </c>
      <c r="G137" s="147">
        <v>0.61537930678504804</v>
      </c>
      <c r="H137" s="147" t="s">
        <v>778</v>
      </c>
      <c r="I137" s="148" t="s">
        <v>494</v>
      </c>
      <c r="J137" s="147">
        <v>8.0755376365378596E-3</v>
      </c>
      <c r="K137" s="147">
        <v>0.18527032334575</v>
      </c>
      <c r="L137" s="147" t="s">
        <v>262</v>
      </c>
      <c r="M137" s="147"/>
      <c r="N137" s="147"/>
      <c r="O137" s="147"/>
      <c r="P137" s="147"/>
    </row>
    <row r="138" spans="1:16" x14ac:dyDescent="0.2">
      <c r="A138" s="148" t="s">
        <v>678</v>
      </c>
      <c r="B138" s="147">
        <v>5.6089229494174497E-3</v>
      </c>
      <c r="C138" s="147">
        <v>0.134487633727009</v>
      </c>
      <c r="D138" s="147" t="s">
        <v>262</v>
      </c>
      <c r="E138" s="148" t="s">
        <v>780</v>
      </c>
      <c r="F138" s="147">
        <v>2.71518878051921E-2</v>
      </c>
      <c r="G138" s="147">
        <v>0.65103285872750105</v>
      </c>
      <c r="H138" s="147" t="s">
        <v>778</v>
      </c>
      <c r="I138" s="148" t="s">
        <v>710</v>
      </c>
      <c r="J138" s="147">
        <v>8.0755376365378596E-3</v>
      </c>
      <c r="K138" s="147">
        <v>0.18527032334575</v>
      </c>
      <c r="L138" s="147" t="s">
        <v>262</v>
      </c>
      <c r="M138" s="147"/>
      <c r="N138" s="147"/>
      <c r="O138" s="147"/>
      <c r="P138" s="147"/>
    </row>
    <row r="139" spans="1:16" x14ac:dyDescent="0.2">
      <c r="A139" s="148" t="s">
        <v>410</v>
      </c>
      <c r="B139" s="147">
        <v>6.9741292203396796E-3</v>
      </c>
      <c r="C139" s="147">
        <v>0.16353307414458301</v>
      </c>
      <c r="D139" s="147" t="s">
        <v>262</v>
      </c>
      <c r="E139" s="148" t="s">
        <v>2159</v>
      </c>
      <c r="F139" s="147">
        <v>2.9907648609857999E-2</v>
      </c>
      <c r="G139" s="147">
        <v>0.66088512519146803</v>
      </c>
      <c r="H139" s="147" t="s">
        <v>778</v>
      </c>
      <c r="I139" s="148" t="s">
        <v>2186</v>
      </c>
      <c r="J139" s="147">
        <v>8.0755376365378596E-3</v>
      </c>
      <c r="K139" s="147">
        <v>0.18527032334575</v>
      </c>
      <c r="L139" s="147" t="s">
        <v>262</v>
      </c>
      <c r="M139" s="147"/>
      <c r="N139" s="147"/>
      <c r="O139" s="147"/>
      <c r="P139" s="147"/>
    </row>
    <row r="140" spans="1:16" x14ac:dyDescent="0.2">
      <c r="A140" s="148" t="s">
        <v>445</v>
      </c>
      <c r="B140" s="147">
        <v>6.9741292203396796E-3</v>
      </c>
      <c r="C140" s="147">
        <v>0.16353307414458301</v>
      </c>
      <c r="D140" s="147" t="s">
        <v>262</v>
      </c>
      <c r="E140" s="148" t="s">
        <v>2160</v>
      </c>
      <c r="F140" s="147">
        <v>3.04266133473934E-2</v>
      </c>
      <c r="G140" s="147">
        <v>0.66088512519146803</v>
      </c>
      <c r="H140" s="147" t="s">
        <v>778</v>
      </c>
      <c r="I140" s="148" t="s">
        <v>849</v>
      </c>
      <c r="J140" s="147">
        <v>8.0755376365378596E-3</v>
      </c>
      <c r="K140" s="147">
        <v>0.18527032334575</v>
      </c>
      <c r="L140" s="147" t="s">
        <v>262</v>
      </c>
      <c r="M140" s="147"/>
      <c r="N140" s="147"/>
      <c r="O140" s="147"/>
      <c r="P140" s="147"/>
    </row>
    <row r="141" spans="1:16" x14ac:dyDescent="0.2">
      <c r="A141" s="148" t="s">
        <v>644</v>
      </c>
      <c r="B141" s="147">
        <v>6.9741292203396796E-3</v>
      </c>
      <c r="C141" s="147">
        <v>0.16353307414458301</v>
      </c>
      <c r="D141" s="147" t="s">
        <v>262</v>
      </c>
      <c r="E141" s="148" t="s">
        <v>2161</v>
      </c>
      <c r="F141" s="147">
        <v>3.04266133473934E-2</v>
      </c>
      <c r="G141" s="147">
        <v>0.66088512519146803</v>
      </c>
      <c r="H141" s="147" t="s">
        <v>778</v>
      </c>
      <c r="I141" s="148" t="s">
        <v>731</v>
      </c>
      <c r="J141" s="147">
        <v>8.0888487881290595E-3</v>
      </c>
      <c r="K141" s="147">
        <v>0.18527032334575</v>
      </c>
      <c r="L141" s="147" t="s">
        <v>262</v>
      </c>
      <c r="M141" s="147"/>
      <c r="N141" s="147"/>
      <c r="O141" s="147"/>
      <c r="P141" s="147"/>
    </row>
    <row r="142" spans="1:16" x14ac:dyDescent="0.2">
      <c r="A142" s="148" t="s">
        <v>581</v>
      </c>
      <c r="B142" s="147">
        <v>7.3352730082039599E-3</v>
      </c>
      <c r="C142" s="147">
        <v>0.166212208433756</v>
      </c>
      <c r="D142" s="147" t="s">
        <v>262</v>
      </c>
      <c r="E142" s="148" t="s">
        <v>727</v>
      </c>
      <c r="F142" s="147">
        <v>3.04266133473934E-2</v>
      </c>
      <c r="G142" s="147">
        <v>0.66088512519146803</v>
      </c>
      <c r="H142" s="147" t="s">
        <v>778</v>
      </c>
      <c r="I142" s="148" t="s">
        <v>713</v>
      </c>
      <c r="J142" s="147">
        <v>9.1303371106846807E-3</v>
      </c>
      <c r="K142" s="147">
        <v>0.207598540874327</v>
      </c>
      <c r="L142" s="147" t="s">
        <v>262</v>
      </c>
      <c r="M142" s="147"/>
      <c r="N142" s="147"/>
      <c r="O142" s="147"/>
      <c r="P142" s="147"/>
    </row>
    <row r="143" spans="1:16" x14ac:dyDescent="0.2">
      <c r="A143" s="148" t="s">
        <v>2054</v>
      </c>
      <c r="B143" s="147">
        <v>7.3352730082039599E-3</v>
      </c>
      <c r="C143" s="147">
        <v>0.166212208433756</v>
      </c>
      <c r="D143" s="147" t="s">
        <v>262</v>
      </c>
      <c r="E143" s="148" t="s">
        <v>1959</v>
      </c>
      <c r="F143" s="147">
        <v>3.04266133473934E-2</v>
      </c>
      <c r="G143" s="147">
        <v>0.66088512519146803</v>
      </c>
      <c r="H143" s="147" t="s">
        <v>778</v>
      </c>
      <c r="I143" s="148" t="s">
        <v>308</v>
      </c>
      <c r="J143" s="147">
        <v>9.5138236113449497E-3</v>
      </c>
      <c r="K143" s="147">
        <v>0.21475043876333</v>
      </c>
      <c r="L143" s="147" t="s">
        <v>262</v>
      </c>
      <c r="M143" s="147"/>
      <c r="N143" s="147"/>
      <c r="O143" s="147"/>
      <c r="P143" s="147"/>
    </row>
    <row r="144" spans="1:16" x14ac:dyDescent="0.2">
      <c r="A144" s="148" t="s">
        <v>1088</v>
      </c>
      <c r="B144" s="147">
        <v>7.3352730082039599E-3</v>
      </c>
      <c r="C144" s="147">
        <v>0.166212208433756</v>
      </c>
      <c r="D144" s="147" t="s">
        <v>262</v>
      </c>
      <c r="E144" s="148" t="s">
        <v>2162</v>
      </c>
      <c r="F144" s="147">
        <v>3.04266133473934E-2</v>
      </c>
      <c r="G144" s="147">
        <v>0.66088512519146803</v>
      </c>
      <c r="H144" s="147" t="s">
        <v>778</v>
      </c>
      <c r="I144" s="148" t="s">
        <v>799</v>
      </c>
      <c r="J144" s="147">
        <v>1.01792737012393E-2</v>
      </c>
      <c r="K144" s="147">
        <v>0.228118255966622</v>
      </c>
      <c r="L144" s="147" t="s">
        <v>262</v>
      </c>
      <c r="M144" s="147"/>
      <c r="N144" s="147"/>
      <c r="O144" s="147"/>
      <c r="P144" s="147"/>
    </row>
    <row r="145" spans="1:16" x14ac:dyDescent="0.2">
      <c r="A145" s="148" t="s">
        <v>2055</v>
      </c>
      <c r="B145" s="147">
        <v>7.3352730082039599E-3</v>
      </c>
      <c r="C145" s="147">
        <v>0.166212208433756</v>
      </c>
      <c r="D145" s="147" t="s">
        <v>262</v>
      </c>
      <c r="E145" s="148" t="s">
        <v>509</v>
      </c>
      <c r="F145" s="147">
        <v>3.04266133473934E-2</v>
      </c>
      <c r="G145" s="147">
        <v>0.66088512519146803</v>
      </c>
      <c r="H145" s="147" t="s">
        <v>778</v>
      </c>
      <c r="I145" s="148" t="s">
        <v>2046</v>
      </c>
      <c r="J145" s="147">
        <v>1.05476837469573E-2</v>
      </c>
      <c r="K145" s="147">
        <v>0.23468596336979999</v>
      </c>
      <c r="L145" s="147" t="s">
        <v>262</v>
      </c>
      <c r="M145" s="147"/>
      <c r="N145" s="147"/>
      <c r="O145" s="147"/>
      <c r="P145" s="147"/>
    </row>
    <row r="146" spans="1:16" x14ac:dyDescent="0.2">
      <c r="A146" s="148" t="s">
        <v>1885</v>
      </c>
      <c r="B146" s="147">
        <v>7.34898757891488E-3</v>
      </c>
      <c r="C146" s="147">
        <v>0.166212208433756</v>
      </c>
      <c r="D146" s="147" t="s">
        <v>262</v>
      </c>
      <c r="E146" s="148" t="s">
        <v>756</v>
      </c>
      <c r="F146" s="147">
        <v>3.04266133473934E-2</v>
      </c>
      <c r="G146" s="147">
        <v>0.66088512519146803</v>
      </c>
      <c r="H146" s="147" t="s">
        <v>778</v>
      </c>
      <c r="I146" s="148" t="s">
        <v>739</v>
      </c>
      <c r="J146" s="147">
        <v>1.11346465843053E-2</v>
      </c>
      <c r="K146" s="147">
        <v>0.24425650781768299</v>
      </c>
      <c r="L146" s="147" t="s">
        <v>262</v>
      </c>
      <c r="M146" s="147"/>
      <c r="N146" s="147"/>
      <c r="O146" s="147"/>
      <c r="P146" s="147"/>
    </row>
    <row r="147" spans="1:16" x14ac:dyDescent="0.2">
      <c r="A147" s="148" t="s">
        <v>976</v>
      </c>
      <c r="B147" s="147">
        <v>7.9167584758739595E-3</v>
      </c>
      <c r="C147" s="147">
        <v>0.176607332281385</v>
      </c>
      <c r="D147" s="147" t="s">
        <v>262</v>
      </c>
      <c r="E147" s="148" t="s">
        <v>1019</v>
      </c>
      <c r="F147" s="147">
        <v>3.04266133473934E-2</v>
      </c>
      <c r="G147" s="147">
        <v>0.66088512519146803</v>
      </c>
      <c r="H147" s="147" t="s">
        <v>778</v>
      </c>
      <c r="I147" s="148" t="s">
        <v>678</v>
      </c>
      <c r="J147" s="147">
        <v>1.11346465843053E-2</v>
      </c>
      <c r="K147" s="147">
        <v>0.24425650781768299</v>
      </c>
      <c r="L147" s="147" t="s">
        <v>262</v>
      </c>
      <c r="M147" s="147"/>
      <c r="N147" s="147"/>
      <c r="O147" s="147"/>
      <c r="P147" s="147"/>
    </row>
    <row r="148" spans="1:16" x14ac:dyDescent="0.2">
      <c r="A148" s="148" t="s">
        <v>424</v>
      </c>
      <c r="B148" s="147">
        <v>7.9747431321791906E-3</v>
      </c>
      <c r="C148" s="147">
        <v>0.176607332281385</v>
      </c>
      <c r="D148" s="147" t="s">
        <v>262</v>
      </c>
      <c r="E148" s="148" t="s">
        <v>768</v>
      </c>
      <c r="F148" s="147">
        <v>3.04266133473934E-2</v>
      </c>
      <c r="G148" s="147">
        <v>0.66088512519146803</v>
      </c>
      <c r="H148" s="147" t="s">
        <v>778</v>
      </c>
      <c r="I148" s="148" t="s">
        <v>301</v>
      </c>
      <c r="J148" s="147">
        <v>1.1521490861743399E-2</v>
      </c>
      <c r="K148" s="147">
        <v>0.25097513310720798</v>
      </c>
      <c r="L148" s="147" t="s">
        <v>262</v>
      </c>
      <c r="M148" s="147"/>
      <c r="N148" s="147"/>
      <c r="O148" s="147"/>
      <c r="P148" s="147"/>
    </row>
    <row r="149" spans="1:16" x14ac:dyDescent="0.2">
      <c r="A149" s="148" t="s">
        <v>493</v>
      </c>
      <c r="B149" s="147">
        <v>7.9747431321791906E-3</v>
      </c>
      <c r="C149" s="147">
        <v>0.176607332281385</v>
      </c>
      <c r="D149" s="147" t="s">
        <v>262</v>
      </c>
      <c r="E149" s="148" t="s">
        <v>2163</v>
      </c>
      <c r="F149" s="147">
        <v>3.04266133473934E-2</v>
      </c>
      <c r="G149" s="147">
        <v>0.66088512519146803</v>
      </c>
      <c r="H149" s="147" t="s">
        <v>778</v>
      </c>
      <c r="I149" s="148" t="s">
        <v>337</v>
      </c>
      <c r="J149" s="147">
        <v>1.18316603324682E-2</v>
      </c>
      <c r="K149" s="147">
        <v>0.25243576668245499</v>
      </c>
      <c r="L149" s="147" t="s">
        <v>262</v>
      </c>
      <c r="M149" s="147"/>
      <c r="N149" s="147"/>
      <c r="O149" s="147"/>
      <c r="P149" s="147"/>
    </row>
    <row r="150" spans="1:16" x14ac:dyDescent="0.2">
      <c r="A150" s="148" t="s">
        <v>2056</v>
      </c>
      <c r="B150" s="147">
        <v>8.3145309906399907E-3</v>
      </c>
      <c r="C150" s="147">
        <v>0.182862340201041</v>
      </c>
      <c r="D150" s="147" t="s">
        <v>262</v>
      </c>
      <c r="E150" s="148" t="s">
        <v>1084</v>
      </c>
      <c r="F150" s="147">
        <v>3.04266133473934E-2</v>
      </c>
      <c r="G150" s="147">
        <v>0.66088512519146803</v>
      </c>
      <c r="H150" s="147" t="s">
        <v>778</v>
      </c>
      <c r="I150" s="148" t="s">
        <v>2187</v>
      </c>
      <c r="J150" s="147">
        <v>1.18316603324682E-2</v>
      </c>
      <c r="K150" s="147">
        <v>0.25243576668245499</v>
      </c>
      <c r="L150" s="147" t="s">
        <v>262</v>
      </c>
      <c r="M150" s="147"/>
      <c r="N150" s="147"/>
      <c r="O150" s="147"/>
      <c r="P150" s="147"/>
    </row>
    <row r="151" spans="1:16" x14ac:dyDescent="0.2">
      <c r="A151" s="148" t="s">
        <v>2014</v>
      </c>
      <c r="B151" s="147">
        <v>8.4320585103012692E-3</v>
      </c>
      <c r="C151" s="147">
        <v>0.18417694924212799</v>
      </c>
      <c r="D151" s="147" t="s">
        <v>262</v>
      </c>
      <c r="E151" s="148" t="s">
        <v>2164</v>
      </c>
      <c r="F151" s="147">
        <v>3.04266133473934E-2</v>
      </c>
      <c r="G151" s="147">
        <v>0.66088512519146803</v>
      </c>
      <c r="H151" s="147" t="s">
        <v>778</v>
      </c>
      <c r="I151" s="148" t="s">
        <v>477</v>
      </c>
      <c r="J151" s="147">
        <v>1.18316603324682E-2</v>
      </c>
      <c r="K151" s="147">
        <v>0.25243576668245499</v>
      </c>
      <c r="L151" s="147" t="s">
        <v>262</v>
      </c>
      <c r="M151" s="147"/>
      <c r="N151" s="147"/>
      <c r="O151" s="147"/>
      <c r="P151" s="147"/>
    </row>
    <row r="152" spans="1:16" x14ac:dyDescent="0.2">
      <c r="A152" s="148" t="s">
        <v>670</v>
      </c>
      <c r="B152" s="147">
        <v>9.7709063165207794E-3</v>
      </c>
      <c r="C152" s="147">
        <v>0.201028517699257</v>
      </c>
      <c r="D152" s="147" t="s">
        <v>262</v>
      </c>
      <c r="E152" s="148" t="s">
        <v>2165</v>
      </c>
      <c r="F152" s="147">
        <v>3.0464130888411999E-2</v>
      </c>
      <c r="G152" s="147">
        <v>0.66088512519146803</v>
      </c>
      <c r="H152" s="147" t="s">
        <v>778</v>
      </c>
      <c r="I152" s="148" t="s">
        <v>618</v>
      </c>
      <c r="J152" s="147">
        <v>1.3009200135238199E-2</v>
      </c>
      <c r="K152" s="147">
        <v>0.27567114572290502</v>
      </c>
      <c r="L152" s="147" t="s">
        <v>262</v>
      </c>
      <c r="M152" s="147"/>
      <c r="N152" s="147"/>
      <c r="O152" s="147"/>
      <c r="P152" s="147"/>
    </row>
    <row r="153" spans="1:16" x14ac:dyDescent="0.2">
      <c r="A153" s="148" t="s">
        <v>2057</v>
      </c>
      <c r="B153" s="147">
        <v>9.7709063165207794E-3</v>
      </c>
      <c r="C153" s="147">
        <v>0.201028517699257</v>
      </c>
      <c r="D153" s="147" t="s">
        <v>262</v>
      </c>
      <c r="E153" s="148" t="s">
        <v>577</v>
      </c>
      <c r="F153" s="147">
        <v>3.2787816187687502E-2</v>
      </c>
      <c r="G153" s="147">
        <v>0.70648882312523997</v>
      </c>
      <c r="H153" s="147" t="s">
        <v>778</v>
      </c>
      <c r="I153" s="148" t="s">
        <v>316</v>
      </c>
      <c r="J153" s="147">
        <v>1.33415820131294E-2</v>
      </c>
      <c r="K153" s="147">
        <v>0.280804243046609</v>
      </c>
      <c r="L153" s="147" t="s">
        <v>262</v>
      </c>
      <c r="M153" s="147"/>
      <c r="N153" s="147"/>
      <c r="O153" s="147"/>
      <c r="P153" s="147"/>
    </row>
    <row r="154" spans="1:16" x14ac:dyDescent="0.2">
      <c r="A154" s="148" t="s">
        <v>2058</v>
      </c>
      <c r="B154" s="147">
        <v>9.7709063165207794E-3</v>
      </c>
      <c r="C154" s="147">
        <v>0.201028517699257</v>
      </c>
      <c r="D154" s="147" t="s">
        <v>262</v>
      </c>
      <c r="E154" s="148" t="s">
        <v>1926</v>
      </c>
      <c r="F154" s="147">
        <v>3.34959645521948E-2</v>
      </c>
      <c r="G154" s="147">
        <v>0.71690356346945805</v>
      </c>
      <c r="H154" s="147" t="s">
        <v>778</v>
      </c>
      <c r="I154" s="148" t="s">
        <v>575</v>
      </c>
      <c r="J154" s="147">
        <v>1.3779651926897301E-2</v>
      </c>
      <c r="K154" s="147">
        <v>0.28807795806902697</v>
      </c>
      <c r="L154" s="147" t="s">
        <v>262</v>
      </c>
      <c r="M154" s="147"/>
      <c r="N154" s="147"/>
      <c r="O154" s="147"/>
      <c r="P154" s="147"/>
    </row>
    <row r="155" spans="1:16" x14ac:dyDescent="0.2">
      <c r="A155" s="148" t="s">
        <v>2059</v>
      </c>
      <c r="B155" s="147">
        <v>9.7709063165207794E-3</v>
      </c>
      <c r="C155" s="147">
        <v>0.201028517699257</v>
      </c>
      <c r="D155" s="147" t="s">
        <v>262</v>
      </c>
      <c r="E155" s="148" t="s">
        <v>2166</v>
      </c>
      <c r="F155" s="147">
        <v>3.63500685902838E-2</v>
      </c>
      <c r="G155" s="147">
        <v>0.754715126535078</v>
      </c>
      <c r="H155" s="147" t="s">
        <v>778</v>
      </c>
      <c r="I155" s="148" t="s">
        <v>442</v>
      </c>
      <c r="J155" s="147">
        <v>1.4518239416569E-2</v>
      </c>
      <c r="K155" s="147">
        <v>0.30149543855075001</v>
      </c>
      <c r="L155" s="147" t="s">
        <v>262</v>
      </c>
      <c r="M155" s="147"/>
      <c r="N155" s="147"/>
      <c r="O155" s="147"/>
      <c r="P155" s="147"/>
    </row>
    <row r="156" spans="1:16" x14ac:dyDescent="0.2">
      <c r="A156" s="148" t="s">
        <v>2060</v>
      </c>
      <c r="B156" s="147">
        <v>9.7709063165207794E-3</v>
      </c>
      <c r="C156" s="147">
        <v>0.201028517699257</v>
      </c>
      <c r="D156" s="147" t="s">
        <v>262</v>
      </c>
      <c r="E156" s="148" t="s">
        <v>1924</v>
      </c>
      <c r="F156" s="147">
        <v>3.6880680676052401E-2</v>
      </c>
      <c r="G156" s="147">
        <v>0.754715126535078</v>
      </c>
      <c r="H156" s="147" t="s">
        <v>778</v>
      </c>
      <c r="I156" s="148" t="s">
        <v>493</v>
      </c>
      <c r="J156" s="147">
        <v>1.5183484139761999E-2</v>
      </c>
      <c r="K156" s="147">
        <v>0.31322220592952699</v>
      </c>
      <c r="L156" s="147" t="s">
        <v>262</v>
      </c>
      <c r="M156" s="147"/>
      <c r="N156" s="147"/>
      <c r="O156" s="147"/>
      <c r="P156" s="147"/>
    </row>
    <row r="157" spans="1:16" x14ac:dyDescent="0.2">
      <c r="A157" s="148" t="s">
        <v>583</v>
      </c>
      <c r="B157" s="147">
        <v>9.7709063165207794E-3</v>
      </c>
      <c r="C157" s="147">
        <v>0.201028517699257</v>
      </c>
      <c r="D157" s="147" t="s">
        <v>262</v>
      </c>
      <c r="E157" s="148" t="s">
        <v>2167</v>
      </c>
      <c r="F157" s="147">
        <v>3.9049230441607997E-2</v>
      </c>
      <c r="G157" s="147">
        <v>0.754715126535078</v>
      </c>
      <c r="H157" s="147" t="s">
        <v>778</v>
      </c>
      <c r="I157" s="148" t="s">
        <v>525</v>
      </c>
      <c r="J157" s="147">
        <v>1.6569944803217398E-2</v>
      </c>
      <c r="K157" s="147">
        <v>0.33957485567119899</v>
      </c>
      <c r="L157" s="147" t="s">
        <v>262</v>
      </c>
      <c r="M157" s="147"/>
      <c r="N157" s="147"/>
      <c r="O157" s="147"/>
      <c r="P157" s="147"/>
    </row>
    <row r="158" spans="1:16" x14ac:dyDescent="0.2">
      <c r="A158" s="148" t="s">
        <v>1902</v>
      </c>
      <c r="B158" s="147">
        <v>9.7709063165207794E-3</v>
      </c>
      <c r="C158" s="147">
        <v>0.201028517699257</v>
      </c>
      <c r="D158" s="147" t="s">
        <v>262</v>
      </c>
      <c r="E158" s="148" t="s">
        <v>738</v>
      </c>
      <c r="F158" s="147">
        <v>3.9049230441607997E-2</v>
      </c>
      <c r="G158" s="147">
        <v>0.754715126535078</v>
      </c>
      <c r="H158" s="147" t="s">
        <v>778</v>
      </c>
      <c r="I158" s="148" t="s">
        <v>2068</v>
      </c>
      <c r="J158" s="147">
        <v>1.6770678797856101E-2</v>
      </c>
      <c r="K158" s="147">
        <v>0.34144225134197198</v>
      </c>
      <c r="L158" s="147" t="s">
        <v>262</v>
      </c>
      <c r="M158" s="147"/>
      <c r="N158" s="147"/>
      <c r="O158" s="147"/>
      <c r="P158" s="147"/>
    </row>
    <row r="159" spans="1:16" x14ac:dyDescent="0.2">
      <c r="A159" s="148" t="s">
        <v>2061</v>
      </c>
      <c r="B159" s="147">
        <v>9.7709063165207794E-3</v>
      </c>
      <c r="C159" s="147">
        <v>0.201028517699257</v>
      </c>
      <c r="D159" s="147" t="s">
        <v>262</v>
      </c>
      <c r="E159" s="148" t="s">
        <v>988</v>
      </c>
      <c r="F159" s="147">
        <v>3.9049230441607997E-2</v>
      </c>
      <c r="G159" s="147">
        <v>0.754715126535078</v>
      </c>
      <c r="H159" s="147" t="s">
        <v>778</v>
      </c>
      <c r="I159" s="148" t="s">
        <v>470</v>
      </c>
      <c r="J159" s="147">
        <v>1.7151720312038501E-2</v>
      </c>
      <c r="K159" s="147">
        <v>0.344694250141935</v>
      </c>
      <c r="L159" s="147" t="s">
        <v>262</v>
      </c>
      <c r="M159" s="147"/>
      <c r="N159" s="147"/>
      <c r="O159" s="147"/>
      <c r="P159" s="147"/>
    </row>
    <row r="160" spans="1:16" x14ac:dyDescent="0.2">
      <c r="A160" s="148" t="s">
        <v>2062</v>
      </c>
      <c r="B160" s="147">
        <v>9.7709063165207794E-3</v>
      </c>
      <c r="C160" s="147">
        <v>0.201028517699257</v>
      </c>
      <c r="D160" s="147" t="s">
        <v>262</v>
      </c>
      <c r="E160" s="148" t="s">
        <v>2168</v>
      </c>
      <c r="F160" s="147">
        <v>3.9049230441607997E-2</v>
      </c>
      <c r="G160" s="147">
        <v>0.754715126535078</v>
      </c>
      <c r="H160" s="147" t="s">
        <v>778</v>
      </c>
      <c r="I160" s="148" t="s">
        <v>2107</v>
      </c>
      <c r="J160" s="147">
        <v>1.7151720312038501E-2</v>
      </c>
      <c r="K160" s="147">
        <v>0.344694250141935</v>
      </c>
      <c r="L160" s="147" t="s">
        <v>262</v>
      </c>
      <c r="M160" s="147"/>
      <c r="N160" s="147"/>
      <c r="O160" s="147"/>
      <c r="P160" s="147"/>
    </row>
    <row r="161" spans="1:16" x14ac:dyDescent="0.2">
      <c r="A161" s="148" t="s">
        <v>325</v>
      </c>
      <c r="B161" s="147">
        <v>1.05641901423778E-2</v>
      </c>
      <c r="C161" s="147">
        <v>0.20658187963605101</v>
      </c>
      <c r="D161" s="147" t="s">
        <v>262</v>
      </c>
      <c r="E161" s="148" t="s">
        <v>2169</v>
      </c>
      <c r="F161" s="147">
        <v>3.9049230441607997E-2</v>
      </c>
      <c r="G161" s="147">
        <v>0.754715126535078</v>
      </c>
      <c r="H161" s="147" t="s">
        <v>778</v>
      </c>
      <c r="I161" s="148" t="s">
        <v>2014</v>
      </c>
      <c r="J161" s="147">
        <v>1.8352784368643699E-2</v>
      </c>
      <c r="K161" s="147">
        <v>0.36413326947977798</v>
      </c>
      <c r="L161" s="147" t="s">
        <v>262</v>
      </c>
      <c r="M161" s="147"/>
      <c r="N161" s="147"/>
      <c r="O161" s="147"/>
      <c r="P161" s="147"/>
    </row>
    <row r="162" spans="1:16" x14ac:dyDescent="0.2">
      <c r="A162" s="148" t="s">
        <v>1971</v>
      </c>
      <c r="B162" s="147">
        <v>1.0753399817994501E-2</v>
      </c>
      <c r="C162" s="147">
        <v>0.20658187963605101</v>
      </c>
      <c r="D162" s="147" t="s">
        <v>262</v>
      </c>
      <c r="E162" s="148" t="s">
        <v>2170</v>
      </c>
      <c r="F162" s="147">
        <v>3.9049230441607997E-2</v>
      </c>
      <c r="G162" s="147">
        <v>0.754715126535078</v>
      </c>
      <c r="H162" s="147" t="s">
        <v>778</v>
      </c>
      <c r="I162" s="148" t="s">
        <v>387</v>
      </c>
      <c r="J162" s="147">
        <v>1.8352784368643699E-2</v>
      </c>
      <c r="K162" s="147">
        <v>0.36413326947977798</v>
      </c>
      <c r="L162" s="147" t="s">
        <v>262</v>
      </c>
      <c r="M162" s="147"/>
      <c r="N162" s="147"/>
      <c r="O162" s="147"/>
      <c r="P162" s="147"/>
    </row>
    <row r="163" spans="1:16" x14ac:dyDescent="0.2">
      <c r="A163" s="148" t="s">
        <v>2063</v>
      </c>
      <c r="B163" s="147">
        <v>1.0753399817994501E-2</v>
      </c>
      <c r="C163" s="147">
        <v>0.20658187963605101</v>
      </c>
      <c r="D163" s="147" t="s">
        <v>262</v>
      </c>
      <c r="E163" s="148" t="s">
        <v>2171</v>
      </c>
      <c r="F163" s="147">
        <v>3.9049230441607997E-2</v>
      </c>
      <c r="G163" s="147">
        <v>0.754715126535078</v>
      </c>
      <c r="H163" s="147" t="s">
        <v>778</v>
      </c>
      <c r="I163" s="148" t="s">
        <v>2085</v>
      </c>
      <c r="J163" s="147">
        <v>1.9690481817301798E-2</v>
      </c>
      <c r="K163" s="147">
        <v>0.379091274775191</v>
      </c>
      <c r="L163" s="147" t="s">
        <v>262</v>
      </c>
      <c r="M163" s="147"/>
      <c r="N163" s="147"/>
      <c r="O163" s="147"/>
      <c r="P163" s="147"/>
    </row>
    <row r="164" spans="1:16" x14ac:dyDescent="0.2">
      <c r="A164" s="148" t="s">
        <v>710</v>
      </c>
      <c r="B164" s="147">
        <v>1.0753399817994501E-2</v>
      </c>
      <c r="C164" s="147">
        <v>0.20658187963605101</v>
      </c>
      <c r="D164" s="147" t="s">
        <v>262</v>
      </c>
      <c r="E164" s="148" t="s">
        <v>746</v>
      </c>
      <c r="F164" s="147">
        <v>3.9049230441607997E-2</v>
      </c>
      <c r="G164" s="147">
        <v>0.754715126535078</v>
      </c>
      <c r="H164" s="147" t="s">
        <v>778</v>
      </c>
      <c r="I164" s="148" t="s">
        <v>490</v>
      </c>
      <c r="J164" s="147">
        <v>1.9690481817301798E-2</v>
      </c>
      <c r="K164" s="147">
        <v>0.379091274775191</v>
      </c>
      <c r="L164" s="147" t="s">
        <v>262</v>
      </c>
      <c r="M164" s="147"/>
      <c r="N164" s="147"/>
      <c r="O164" s="147"/>
      <c r="P164" s="147"/>
    </row>
    <row r="165" spans="1:16" x14ac:dyDescent="0.2">
      <c r="A165" s="148" t="s">
        <v>2064</v>
      </c>
      <c r="B165" s="147">
        <v>1.0753399817994501E-2</v>
      </c>
      <c r="C165" s="147">
        <v>0.20658187963605101</v>
      </c>
      <c r="D165" s="147" t="s">
        <v>262</v>
      </c>
      <c r="E165" s="148" t="s">
        <v>587</v>
      </c>
      <c r="F165" s="147">
        <v>3.9049230441607997E-2</v>
      </c>
      <c r="G165" s="147">
        <v>0.754715126535078</v>
      </c>
      <c r="H165" s="147" t="s">
        <v>778</v>
      </c>
      <c r="I165" s="148" t="s">
        <v>2045</v>
      </c>
      <c r="J165" s="147">
        <v>1.9690481817301798E-2</v>
      </c>
      <c r="K165" s="147">
        <v>0.379091274775191</v>
      </c>
      <c r="L165" s="147" t="s">
        <v>262</v>
      </c>
      <c r="M165" s="147"/>
      <c r="N165" s="147"/>
      <c r="O165" s="147"/>
      <c r="P165" s="147"/>
    </row>
    <row r="166" spans="1:16" x14ac:dyDescent="0.2">
      <c r="A166" s="148" t="s">
        <v>1977</v>
      </c>
      <c r="B166" s="147">
        <v>1.0753399817994501E-2</v>
      </c>
      <c r="C166" s="147">
        <v>0.20658187963605101</v>
      </c>
      <c r="D166" s="147" t="s">
        <v>262</v>
      </c>
      <c r="E166" s="148" t="s">
        <v>2172</v>
      </c>
      <c r="F166" s="147">
        <v>3.9049230441607997E-2</v>
      </c>
      <c r="G166" s="147">
        <v>0.754715126535078</v>
      </c>
      <c r="H166" s="147" t="s">
        <v>778</v>
      </c>
      <c r="I166" s="148" t="s">
        <v>2188</v>
      </c>
      <c r="J166" s="147">
        <v>1.9690481817301798E-2</v>
      </c>
      <c r="K166" s="147">
        <v>0.379091274775191</v>
      </c>
      <c r="L166" s="147" t="s">
        <v>262</v>
      </c>
      <c r="M166" s="147"/>
      <c r="N166" s="147"/>
      <c r="O166" s="147"/>
      <c r="P166" s="147"/>
    </row>
    <row r="167" spans="1:16" x14ac:dyDescent="0.2">
      <c r="A167" s="148" t="s">
        <v>689</v>
      </c>
      <c r="B167" s="147">
        <v>1.0753399817994501E-2</v>
      </c>
      <c r="C167" s="147">
        <v>0.20658187963605101</v>
      </c>
      <c r="D167" s="147" t="s">
        <v>262</v>
      </c>
      <c r="E167" s="148" t="s">
        <v>2173</v>
      </c>
      <c r="F167" s="147">
        <v>3.9049230441607997E-2</v>
      </c>
      <c r="G167" s="147">
        <v>0.754715126535078</v>
      </c>
      <c r="H167" s="147" t="s">
        <v>778</v>
      </c>
      <c r="I167" s="148" t="s">
        <v>498</v>
      </c>
      <c r="J167" s="147">
        <v>1.9836878904769199E-2</v>
      </c>
      <c r="K167" s="147">
        <v>0.379091274775191</v>
      </c>
      <c r="L167" s="147" t="s">
        <v>262</v>
      </c>
      <c r="M167" s="147"/>
      <c r="N167" s="147"/>
      <c r="O167" s="147"/>
      <c r="P167" s="147"/>
    </row>
    <row r="168" spans="1:16" x14ac:dyDescent="0.2">
      <c r="A168" s="148" t="s">
        <v>2065</v>
      </c>
      <c r="B168" s="147">
        <v>1.0753399817994501E-2</v>
      </c>
      <c r="C168" s="147">
        <v>0.20658187963605101</v>
      </c>
      <c r="D168" s="147" t="s">
        <v>262</v>
      </c>
      <c r="E168" s="148" t="s">
        <v>2174</v>
      </c>
      <c r="F168" s="147">
        <v>3.9049230441607997E-2</v>
      </c>
      <c r="G168" s="147">
        <v>0.754715126535078</v>
      </c>
      <c r="H168" s="147" t="s">
        <v>778</v>
      </c>
      <c r="I168" s="148" t="s">
        <v>2023</v>
      </c>
      <c r="J168" s="147">
        <v>1.9836878904769199E-2</v>
      </c>
      <c r="K168" s="147">
        <v>0.379091274775191</v>
      </c>
      <c r="L168" s="147" t="s">
        <v>262</v>
      </c>
      <c r="M168" s="147"/>
      <c r="N168" s="147"/>
      <c r="O168" s="147"/>
      <c r="P168" s="147"/>
    </row>
    <row r="169" spans="1:16" x14ac:dyDescent="0.2">
      <c r="A169" s="148" t="s">
        <v>2066</v>
      </c>
      <c r="B169" s="147">
        <v>1.0753399817994501E-2</v>
      </c>
      <c r="C169" s="147">
        <v>0.20658187963605101</v>
      </c>
      <c r="D169" s="147" t="s">
        <v>262</v>
      </c>
      <c r="E169" s="148" t="s">
        <v>2175</v>
      </c>
      <c r="F169" s="147">
        <v>3.9049230441607997E-2</v>
      </c>
      <c r="G169" s="147">
        <v>0.754715126535078</v>
      </c>
      <c r="H169" s="147" t="s">
        <v>778</v>
      </c>
      <c r="I169" s="148" t="s">
        <v>782</v>
      </c>
      <c r="J169" s="147">
        <v>2.2787801329873E-2</v>
      </c>
      <c r="K169" s="147">
        <v>0.43282927525947801</v>
      </c>
      <c r="L169" s="147" t="s">
        <v>262</v>
      </c>
      <c r="M169" s="147"/>
      <c r="N169" s="147"/>
      <c r="O169" s="147"/>
      <c r="P169" s="147"/>
    </row>
    <row r="170" spans="1:16" x14ac:dyDescent="0.2">
      <c r="A170" s="148" t="s">
        <v>2067</v>
      </c>
      <c r="B170" s="147">
        <v>1.0753399817994501E-2</v>
      </c>
      <c r="C170" s="147">
        <v>0.20658187963605101</v>
      </c>
      <c r="D170" s="147" t="s">
        <v>262</v>
      </c>
      <c r="E170" s="148" t="s">
        <v>958</v>
      </c>
      <c r="F170" s="147">
        <v>3.9049230441607997E-2</v>
      </c>
      <c r="G170" s="147">
        <v>0.754715126535078</v>
      </c>
      <c r="H170" s="147" t="s">
        <v>778</v>
      </c>
      <c r="I170" s="148" t="s">
        <v>314</v>
      </c>
      <c r="J170" s="147">
        <v>2.36772788887935E-2</v>
      </c>
      <c r="K170" s="147">
        <v>0.44699832568843501</v>
      </c>
      <c r="L170" s="147" t="s">
        <v>262</v>
      </c>
      <c r="M170" s="147"/>
      <c r="N170" s="147"/>
      <c r="O170" s="147"/>
      <c r="P170" s="147"/>
    </row>
    <row r="171" spans="1:16" x14ac:dyDescent="0.2">
      <c r="A171" s="148" t="s">
        <v>1964</v>
      </c>
      <c r="B171" s="147">
        <v>1.0753399817994501E-2</v>
      </c>
      <c r="C171" s="147">
        <v>0.20658187963605101</v>
      </c>
      <c r="D171" s="147" t="s">
        <v>262</v>
      </c>
      <c r="E171" s="148" t="s">
        <v>1920</v>
      </c>
      <c r="F171" s="147">
        <v>4.0001605765719303E-2</v>
      </c>
      <c r="G171" s="147">
        <v>0.76846458305348697</v>
      </c>
      <c r="H171" s="147" t="s">
        <v>778</v>
      </c>
      <c r="I171" s="148" t="s">
        <v>2017</v>
      </c>
      <c r="J171" s="147">
        <v>2.5603042283083001E-2</v>
      </c>
      <c r="K171" s="147">
        <v>0.48044263079399702</v>
      </c>
      <c r="L171" s="147" t="s">
        <v>262</v>
      </c>
      <c r="M171" s="147"/>
      <c r="N171" s="147"/>
      <c r="O171" s="147"/>
      <c r="P171" s="147"/>
    </row>
    <row r="172" spans="1:16" x14ac:dyDescent="0.2">
      <c r="A172" s="148" t="s">
        <v>356</v>
      </c>
      <c r="B172" s="147">
        <v>1.19295261942741E-2</v>
      </c>
      <c r="C172" s="147">
        <v>0.22378387666788299</v>
      </c>
      <c r="D172" s="147" t="s">
        <v>262</v>
      </c>
      <c r="E172" s="148" t="s">
        <v>341</v>
      </c>
      <c r="F172" s="147">
        <v>4.4327602252032798E-2</v>
      </c>
      <c r="G172" s="147">
        <v>0.84268441293838203</v>
      </c>
      <c r="H172" s="147" t="s">
        <v>778</v>
      </c>
      <c r="I172" s="148" t="s">
        <v>2189</v>
      </c>
      <c r="J172" s="147">
        <v>2.7442761311180099E-2</v>
      </c>
      <c r="K172" s="147">
        <v>0.48296159030692698</v>
      </c>
      <c r="L172" s="147" t="s">
        <v>262</v>
      </c>
      <c r="M172" s="147"/>
      <c r="N172" s="147"/>
      <c r="O172" s="147"/>
      <c r="P172" s="147"/>
    </row>
    <row r="173" spans="1:16" x14ac:dyDescent="0.2">
      <c r="A173" s="148" t="s">
        <v>602</v>
      </c>
      <c r="B173" s="147">
        <v>1.19295261942741E-2</v>
      </c>
      <c r="C173" s="147">
        <v>0.22378387666788299</v>
      </c>
      <c r="D173" s="147" t="s">
        <v>262</v>
      </c>
      <c r="E173" s="148" t="s">
        <v>2176</v>
      </c>
      <c r="F173" s="147">
        <v>4.5403592567029201E-2</v>
      </c>
      <c r="G173" s="147">
        <v>0.84268441293838203</v>
      </c>
      <c r="H173" s="147" t="s">
        <v>778</v>
      </c>
      <c r="I173" s="148" t="s">
        <v>561</v>
      </c>
      <c r="J173" s="147">
        <v>2.7442761311180099E-2</v>
      </c>
      <c r="K173" s="147">
        <v>0.48296159030692698</v>
      </c>
      <c r="L173" s="147" t="s">
        <v>262</v>
      </c>
      <c r="M173" s="147"/>
      <c r="N173" s="147"/>
      <c r="O173" s="147"/>
      <c r="P173" s="147"/>
    </row>
    <row r="174" spans="1:16" x14ac:dyDescent="0.2">
      <c r="A174" s="148" t="s">
        <v>332</v>
      </c>
      <c r="B174" s="147">
        <v>1.19295261942741E-2</v>
      </c>
      <c r="C174" s="147">
        <v>0.22378387666788299</v>
      </c>
      <c r="D174" s="147" t="s">
        <v>262</v>
      </c>
      <c r="E174" s="148" t="s">
        <v>2177</v>
      </c>
      <c r="F174" s="147">
        <v>4.5403592567029201E-2</v>
      </c>
      <c r="G174" s="147">
        <v>0.84268441293838203</v>
      </c>
      <c r="H174" s="147" t="s">
        <v>778</v>
      </c>
      <c r="I174" s="148" t="s">
        <v>725</v>
      </c>
      <c r="J174" s="147">
        <v>2.7442761311180099E-2</v>
      </c>
      <c r="K174" s="147">
        <v>0.48296159030692698</v>
      </c>
      <c r="L174" s="147" t="s">
        <v>262</v>
      </c>
      <c r="M174" s="147"/>
      <c r="N174" s="147"/>
      <c r="O174" s="147"/>
      <c r="P174" s="147"/>
    </row>
    <row r="175" spans="1:16" x14ac:dyDescent="0.2">
      <c r="A175" s="148" t="s">
        <v>731</v>
      </c>
      <c r="B175" s="147">
        <v>1.19295261942741E-2</v>
      </c>
      <c r="C175" s="147">
        <v>0.22378387666788299</v>
      </c>
      <c r="D175" s="147" t="s">
        <v>262</v>
      </c>
      <c r="E175" s="148" t="s">
        <v>2178</v>
      </c>
      <c r="F175" s="147">
        <v>4.5403592567029201E-2</v>
      </c>
      <c r="G175" s="147">
        <v>0.84268441293838203</v>
      </c>
      <c r="H175" s="147" t="s">
        <v>778</v>
      </c>
      <c r="I175" s="148" t="s">
        <v>1070</v>
      </c>
      <c r="J175" s="147">
        <v>2.7442761311180099E-2</v>
      </c>
      <c r="K175" s="147">
        <v>0.48296159030692698</v>
      </c>
      <c r="L175" s="147" t="s">
        <v>262</v>
      </c>
      <c r="M175" s="147"/>
      <c r="N175" s="147"/>
      <c r="O175" s="147"/>
      <c r="P175" s="147"/>
    </row>
    <row r="176" spans="1:16" x14ac:dyDescent="0.2">
      <c r="A176" s="148" t="s">
        <v>444</v>
      </c>
      <c r="B176" s="147">
        <v>1.2253366251182E-2</v>
      </c>
      <c r="C176" s="147">
        <v>0.224659908934838</v>
      </c>
      <c r="D176" s="147" t="s">
        <v>262</v>
      </c>
      <c r="E176" s="148" t="s">
        <v>831</v>
      </c>
      <c r="F176" s="147">
        <v>4.5403592567029201E-2</v>
      </c>
      <c r="G176" s="147">
        <v>0.84268441293838203</v>
      </c>
      <c r="H176" s="147" t="s">
        <v>778</v>
      </c>
      <c r="I176" s="148" t="s">
        <v>701</v>
      </c>
      <c r="J176" s="147">
        <v>2.7442761311180099E-2</v>
      </c>
      <c r="K176" s="147">
        <v>0.48296159030692698</v>
      </c>
      <c r="L176" s="147" t="s">
        <v>262</v>
      </c>
      <c r="M176" s="147"/>
      <c r="N176" s="147"/>
      <c r="O176" s="147"/>
      <c r="P176" s="147"/>
    </row>
    <row r="177" spans="1:16" x14ac:dyDescent="0.2">
      <c r="A177" s="148" t="s">
        <v>337</v>
      </c>
      <c r="B177" s="147">
        <v>1.2253366251182E-2</v>
      </c>
      <c r="C177" s="147">
        <v>0.224659908934838</v>
      </c>
      <c r="D177" s="147" t="s">
        <v>262</v>
      </c>
      <c r="E177" s="148" t="s">
        <v>600</v>
      </c>
      <c r="F177" s="147">
        <v>4.5453452297022898E-2</v>
      </c>
      <c r="G177" s="147">
        <v>0.84268441293838203</v>
      </c>
      <c r="H177" s="147" t="s">
        <v>778</v>
      </c>
      <c r="I177" s="148" t="s">
        <v>2190</v>
      </c>
      <c r="J177" s="147">
        <v>2.7442761311180099E-2</v>
      </c>
      <c r="K177" s="147">
        <v>0.48296159030692698</v>
      </c>
      <c r="L177" s="147" t="s">
        <v>262</v>
      </c>
      <c r="M177" s="147"/>
      <c r="N177" s="147"/>
      <c r="O177" s="147"/>
      <c r="P177" s="147"/>
    </row>
    <row r="178" spans="1:16" x14ac:dyDescent="0.2">
      <c r="A178" s="148" t="s">
        <v>525</v>
      </c>
      <c r="B178" s="147">
        <v>1.2253366251182E-2</v>
      </c>
      <c r="C178" s="147">
        <v>0.224659908934838</v>
      </c>
      <c r="D178" s="147" t="s">
        <v>262</v>
      </c>
      <c r="E178" s="148" t="s">
        <v>886</v>
      </c>
      <c r="F178" s="147">
        <v>4.57147705984133E-2</v>
      </c>
      <c r="G178" s="147">
        <v>0.84268441293838203</v>
      </c>
      <c r="H178" s="147" t="s">
        <v>778</v>
      </c>
      <c r="I178" s="148" t="s">
        <v>1999</v>
      </c>
      <c r="J178" s="147">
        <v>2.7442761311180099E-2</v>
      </c>
      <c r="K178" s="147">
        <v>0.48296159030692698</v>
      </c>
      <c r="L178" s="147" t="s">
        <v>262</v>
      </c>
      <c r="M178" s="147"/>
      <c r="N178" s="147"/>
      <c r="O178" s="147"/>
      <c r="P178" s="147"/>
    </row>
    <row r="179" spans="1:16" x14ac:dyDescent="0.2">
      <c r="A179" s="148" t="s">
        <v>308</v>
      </c>
      <c r="B179" s="147">
        <v>1.22580194903298E-2</v>
      </c>
      <c r="C179" s="147">
        <v>0.224659908934838</v>
      </c>
      <c r="D179" s="147" t="s">
        <v>262</v>
      </c>
      <c r="E179" s="148" t="s">
        <v>2038</v>
      </c>
      <c r="F179" s="147">
        <v>4.7011274949384597E-2</v>
      </c>
      <c r="G179" s="147">
        <v>0.84559227341995502</v>
      </c>
      <c r="H179" s="147" t="s">
        <v>778</v>
      </c>
      <c r="I179" s="148" t="s">
        <v>1018</v>
      </c>
      <c r="J179" s="147">
        <v>2.7442761311180099E-2</v>
      </c>
      <c r="K179" s="147">
        <v>0.48296159030692698</v>
      </c>
      <c r="L179" s="147" t="s">
        <v>262</v>
      </c>
      <c r="M179" s="147"/>
      <c r="N179" s="147"/>
      <c r="O179" s="147"/>
      <c r="P179" s="147"/>
    </row>
    <row r="180" spans="1:16" x14ac:dyDescent="0.2">
      <c r="A180" s="148" t="s">
        <v>343</v>
      </c>
      <c r="B180" s="147">
        <v>1.2540533101698E-2</v>
      </c>
      <c r="C180" s="147">
        <v>0.228524343207514</v>
      </c>
      <c r="D180" s="147" t="s">
        <v>262</v>
      </c>
      <c r="E180" s="147"/>
      <c r="F180" s="147"/>
      <c r="G180" s="147"/>
      <c r="H180" s="147"/>
      <c r="I180" s="148" t="s">
        <v>407</v>
      </c>
      <c r="J180" s="147">
        <v>2.7442761311180099E-2</v>
      </c>
      <c r="K180" s="147">
        <v>0.48296159030692698</v>
      </c>
      <c r="L180" s="147" t="s">
        <v>262</v>
      </c>
      <c r="M180" s="147"/>
      <c r="N180" s="147"/>
      <c r="O180" s="147"/>
      <c r="P180" s="147"/>
    </row>
    <row r="181" spans="1:16" x14ac:dyDescent="0.2">
      <c r="A181" s="148" t="s">
        <v>305</v>
      </c>
      <c r="B181" s="147">
        <v>1.2922697065674799E-2</v>
      </c>
      <c r="C181" s="147">
        <v>0.23415045990021</v>
      </c>
      <c r="D181" s="147" t="s">
        <v>262</v>
      </c>
      <c r="E181" s="147"/>
      <c r="F181" s="147"/>
      <c r="G181" s="147"/>
      <c r="H181" s="147"/>
      <c r="I181" s="148" t="s">
        <v>403</v>
      </c>
      <c r="J181" s="147">
        <v>2.7442761311180099E-2</v>
      </c>
      <c r="K181" s="147">
        <v>0.48296159030692698</v>
      </c>
      <c r="L181" s="147" t="s">
        <v>262</v>
      </c>
      <c r="M181" s="147"/>
      <c r="N181" s="147"/>
      <c r="O181" s="147"/>
      <c r="P181" s="147"/>
    </row>
    <row r="182" spans="1:16" x14ac:dyDescent="0.2">
      <c r="A182" s="148" t="s">
        <v>2068</v>
      </c>
      <c r="B182" s="147">
        <v>1.3629938537969699E-2</v>
      </c>
      <c r="C182" s="147">
        <v>0.244190303357221</v>
      </c>
      <c r="D182" s="147" t="s">
        <v>262</v>
      </c>
      <c r="E182" s="147"/>
      <c r="F182" s="147"/>
      <c r="G182" s="147"/>
      <c r="H182" s="147"/>
      <c r="I182" s="148" t="s">
        <v>633</v>
      </c>
      <c r="J182" s="147">
        <v>2.7442761311180099E-2</v>
      </c>
      <c r="K182" s="147">
        <v>0.48296159030692698</v>
      </c>
      <c r="L182" s="147" t="s">
        <v>262</v>
      </c>
      <c r="M182" s="147"/>
      <c r="N182" s="147"/>
      <c r="O182" s="147"/>
      <c r="P182" s="147"/>
    </row>
    <row r="183" spans="1:16" x14ac:dyDescent="0.2">
      <c r="A183" s="148" t="s">
        <v>285</v>
      </c>
      <c r="B183" s="147">
        <v>1.3629938537969699E-2</v>
      </c>
      <c r="C183" s="147">
        <v>0.244190303357221</v>
      </c>
      <c r="D183" s="147" t="s">
        <v>262</v>
      </c>
      <c r="E183" s="147"/>
      <c r="F183" s="147"/>
      <c r="G183" s="147"/>
      <c r="H183" s="147"/>
      <c r="I183" s="148" t="s">
        <v>714</v>
      </c>
      <c r="J183" s="147">
        <v>3.0460943906562999E-2</v>
      </c>
      <c r="K183" s="147">
        <v>0.52423116170687101</v>
      </c>
      <c r="L183" s="147" t="s">
        <v>262</v>
      </c>
      <c r="M183" s="147"/>
      <c r="N183" s="147"/>
      <c r="O183" s="147"/>
      <c r="P183" s="147"/>
    </row>
    <row r="184" spans="1:16" x14ac:dyDescent="0.2">
      <c r="A184" s="148" t="s">
        <v>2069</v>
      </c>
      <c r="B184" s="147">
        <v>1.5139064748403701E-2</v>
      </c>
      <c r="C184" s="147">
        <v>0.26971216470759402</v>
      </c>
      <c r="D184" s="147" t="s">
        <v>262</v>
      </c>
      <c r="E184" s="147"/>
      <c r="F184" s="147"/>
      <c r="G184" s="147"/>
      <c r="H184" s="147"/>
      <c r="I184" s="148" t="s">
        <v>410</v>
      </c>
      <c r="J184" s="147">
        <v>3.0460943906562999E-2</v>
      </c>
      <c r="K184" s="147">
        <v>0.52423116170687101</v>
      </c>
      <c r="L184" s="147" t="s">
        <v>262</v>
      </c>
      <c r="M184" s="147"/>
      <c r="N184" s="147"/>
      <c r="O184" s="147"/>
      <c r="P184" s="147"/>
    </row>
    <row r="185" spans="1:16" x14ac:dyDescent="0.2">
      <c r="A185" s="148" t="s">
        <v>460</v>
      </c>
      <c r="B185" s="147">
        <v>1.53296041122913E-2</v>
      </c>
      <c r="C185" s="147">
        <v>0.27158948618942802</v>
      </c>
      <c r="D185" s="147" t="s">
        <v>262</v>
      </c>
      <c r="E185" s="147"/>
      <c r="F185" s="147"/>
      <c r="G185" s="147"/>
      <c r="H185" s="147"/>
      <c r="I185" s="148" t="s">
        <v>2191</v>
      </c>
      <c r="J185" s="147">
        <v>3.0460943906562999E-2</v>
      </c>
      <c r="K185" s="147">
        <v>0.52423116170687101</v>
      </c>
      <c r="L185" s="147" t="s">
        <v>262</v>
      </c>
      <c r="M185" s="147"/>
      <c r="N185" s="147"/>
      <c r="O185" s="147"/>
      <c r="P185" s="147"/>
    </row>
    <row r="186" spans="1:16" x14ac:dyDescent="0.2">
      <c r="A186" s="148" t="s">
        <v>2070</v>
      </c>
      <c r="B186" s="147">
        <v>1.6011196415295699E-2</v>
      </c>
      <c r="C186" s="147">
        <v>0.28209781971479497</v>
      </c>
      <c r="D186" s="147" t="s">
        <v>262</v>
      </c>
      <c r="E186" s="147"/>
      <c r="F186" s="147"/>
      <c r="G186" s="147"/>
      <c r="H186" s="147"/>
      <c r="I186" s="148" t="s">
        <v>2192</v>
      </c>
      <c r="J186" s="147">
        <v>3.0460943906562999E-2</v>
      </c>
      <c r="K186" s="147">
        <v>0.52423116170687101</v>
      </c>
      <c r="L186" s="147" t="s">
        <v>262</v>
      </c>
      <c r="M186" s="147"/>
      <c r="N186" s="147"/>
      <c r="O186" s="147"/>
      <c r="P186" s="147"/>
    </row>
    <row r="187" spans="1:16" x14ac:dyDescent="0.2">
      <c r="A187" s="148" t="s">
        <v>375</v>
      </c>
      <c r="B187" s="147">
        <v>1.8936523121854801E-2</v>
      </c>
      <c r="C187" s="147">
        <v>0.331805341953818</v>
      </c>
      <c r="D187" s="147" t="s">
        <v>262</v>
      </c>
      <c r="E187" s="147"/>
      <c r="F187" s="147"/>
      <c r="G187" s="147"/>
      <c r="H187" s="147"/>
      <c r="I187" s="148" t="s">
        <v>2016</v>
      </c>
      <c r="J187" s="147">
        <v>3.2681483702797602E-2</v>
      </c>
      <c r="K187" s="147">
        <v>0.54396998662045404</v>
      </c>
      <c r="L187" s="147" t="s">
        <v>262</v>
      </c>
      <c r="M187" s="147"/>
      <c r="N187" s="147"/>
      <c r="O187" s="147"/>
      <c r="P187" s="147"/>
    </row>
    <row r="188" spans="1:16" x14ac:dyDescent="0.2">
      <c r="A188" s="148" t="s">
        <v>2071</v>
      </c>
      <c r="B188" s="147">
        <v>1.9385073051068499E-2</v>
      </c>
      <c r="C188" s="147">
        <v>0.33780873202107897</v>
      </c>
      <c r="D188" s="147" t="s">
        <v>262</v>
      </c>
      <c r="E188" s="147"/>
      <c r="F188" s="147"/>
      <c r="G188" s="147"/>
      <c r="H188" s="147"/>
      <c r="I188" s="148" t="s">
        <v>1909</v>
      </c>
      <c r="J188" s="147">
        <v>3.3204002129572301E-2</v>
      </c>
      <c r="K188" s="147">
        <v>0.54396998662045404</v>
      </c>
      <c r="L188" s="147" t="s">
        <v>262</v>
      </c>
      <c r="M188" s="147"/>
      <c r="N188" s="147"/>
      <c r="O188" s="147"/>
      <c r="P188" s="147"/>
    </row>
    <row r="189" spans="1:16" x14ac:dyDescent="0.2">
      <c r="A189" s="148" t="s">
        <v>764</v>
      </c>
      <c r="B189" s="147">
        <v>1.97390101511313E-2</v>
      </c>
      <c r="C189" s="147">
        <v>0.34210708354324798</v>
      </c>
      <c r="D189" s="147" t="s">
        <v>262</v>
      </c>
      <c r="E189" s="147"/>
      <c r="F189" s="147"/>
      <c r="G189" s="147"/>
      <c r="H189" s="147"/>
      <c r="I189" s="148" t="s">
        <v>364</v>
      </c>
      <c r="J189" s="147">
        <v>3.3204002129572301E-2</v>
      </c>
      <c r="K189" s="147">
        <v>0.54396998662045404</v>
      </c>
      <c r="L189" s="147" t="s">
        <v>262</v>
      </c>
      <c r="M189" s="147"/>
      <c r="N189" s="147"/>
      <c r="O189" s="147"/>
      <c r="P189" s="147"/>
    </row>
    <row r="190" spans="1:16" x14ac:dyDescent="0.2">
      <c r="A190" s="148" t="s">
        <v>433</v>
      </c>
      <c r="B190" s="147">
        <v>1.9894439576633002E-2</v>
      </c>
      <c r="C190" s="147">
        <v>0.34293712329666298</v>
      </c>
      <c r="D190" s="147" t="s">
        <v>262</v>
      </c>
      <c r="E190" s="147"/>
      <c r="F190" s="147"/>
      <c r="G190" s="147"/>
      <c r="H190" s="147"/>
      <c r="I190" s="148" t="s">
        <v>2193</v>
      </c>
      <c r="J190" s="147">
        <v>3.3204002129572301E-2</v>
      </c>
      <c r="K190" s="147">
        <v>0.54396998662045404</v>
      </c>
      <c r="L190" s="147" t="s">
        <v>262</v>
      </c>
      <c r="M190" s="147"/>
      <c r="N190" s="147"/>
      <c r="O190" s="147"/>
      <c r="P190" s="147"/>
    </row>
    <row r="191" spans="1:16" x14ac:dyDescent="0.2">
      <c r="A191" s="148" t="s">
        <v>810</v>
      </c>
      <c r="B191" s="147">
        <v>2.0580954472916201E-2</v>
      </c>
      <c r="C191" s="147">
        <v>0.35286378394693402</v>
      </c>
      <c r="D191" s="147" t="s">
        <v>262</v>
      </c>
      <c r="E191" s="147"/>
      <c r="F191" s="147"/>
      <c r="G191" s="147"/>
      <c r="H191" s="147"/>
      <c r="I191" s="148" t="s">
        <v>2194</v>
      </c>
      <c r="J191" s="147">
        <v>3.3204002129572301E-2</v>
      </c>
      <c r="K191" s="147">
        <v>0.54396998662045404</v>
      </c>
      <c r="L191" s="147" t="s">
        <v>262</v>
      </c>
      <c r="M191" s="147"/>
      <c r="N191" s="147"/>
      <c r="O191" s="147"/>
      <c r="P191" s="147"/>
    </row>
    <row r="192" spans="1:16" x14ac:dyDescent="0.2">
      <c r="A192" s="148" t="s">
        <v>353</v>
      </c>
      <c r="B192" s="147">
        <v>2.0778573857224099E-2</v>
      </c>
      <c r="C192" s="147">
        <v>0.354346909255014</v>
      </c>
      <c r="D192" s="147" t="s">
        <v>262</v>
      </c>
      <c r="E192" s="147"/>
      <c r="F192" s="147"/>
      <c r="G192" s="147"/>
      <c r="H192" s="147"/>
      <c r="I192" s="148" t="s">
        <v>461</v>
      </c>
      <c r="J192" s="147">
        <v>3.3204002129572301E-2</v>
      </c>
      <c r="K192" s="147">
        <v>0.54396998662045404</v>
      </c>
      <c r="L192" s="147" t="s">
        <v>262</v>
      </c>
      <c r="M192" s="147"/>
      <c r="N192" s="147"/>
      <c r="O192" s="147"/>
      <c r="P192" s="147"/>
    </row>
    <row r="193" spans="1:16" x14ac:dyDescent="0.2">
      <c r="A193" s="148" t="s">
        <v>2072</v>
      </c>
      <c r="B193" s="147">
        <v>2.41841939812334E-2</v>
      </c>
      <c r="C193" s="147">
        <v>0.39754327116573901</v>
      </c>
      <c r="D193" s="147" t="s">
        <v>262</v>
      </c>
      <c r="E193" s="147"/>
      <c r="F193" s="147"/>
      <c r="G193" s="147"/>
      <c r="H193" s="147"/>
      <c r="I193" s="148" t="s">
        <v>905</v>
      </c>
      <c r="J193" s="147">
        <v>3.3703437373273699E-2</v>
      </c>
      <c r="K193" s="147">
        <v>0.54396998662045404</v>
      </c>
      <c r="L193" s="147" t="s">
        <v>262</v>
      </c>
      <c r="M193" s="147"/>
      <c r="N193" s="147"/>
      <c r="O193" s="147"/>
      <c r="P193" s="147"/>
    </row>
    <row r="194" spans="1:16" x14ac:dyDescent="0.2">
      <c r="A194" s="148" t="s">
        <v>2073</v>
      </c>
      <c r="B194" s="147">
        <v>2.41841939812334E-2</v>
      </c>
      <c r="C194" s="147">
        <v>0.39754327116573901</v>
      </c>
      <c r="D194" s="147" t="s">
        <v>262</v>
      </c>
      <c r="E194" s="147"/>
      <c r="F194" s="147"/>
      <c r="G194" s="147"/>
      <c r="H194" s="147"/>
      <c r="I194" s="148" t="s">
        <v>466</v>
      </c>
      <c r="J194" s="147">
        <v>3.3703437373273699E-2</v>
      </c>
      <c r="K194" s="147">
        <v>0.54396998662045404</v>
      </c>
      <c r="L194" s="147" t="s">
        <v>262</v>
      </c>
      <c r="M194" s="147"/>
      <c r="N194" s="147"/>
      <c r="O194" s="147"/>
      <c r="P194" s="147"/>
    </row>
    <row r="195" spans="1:16" x14ac:dyDescent="0.2">
      <c r="A195" s="148" t="s">
        <v>905</v>
      </c>
      <c r="B195" s="147">
        <v>2.41841939812334E-2</v>
      </c>
      <c r="C195" s="147">
        <v>0.39754327116573901</v>
      </c>
      <c r="D195" s="147" t="s">
        <v>262</v>
      </c>
      <c r="E195" s="147"/>
      <c r="F195" s="147"/>
      <c r="G195" s="147"/>
      <c r="H195" s="147"/>
      <c r="I195" s="148" t="s">
        <v>772</v>
      </c>
      <c r="J195" s="147">
        <v>3.3703437373273699E-2</v>
      </c>
      <c r="K195" s="147">
        <v>0.54396998662045404</v>
      </c>
      <c r="L195" s="147" t="s">
        <v>262</v>
      </c>
      <c r="M195" s="147"/>
      <c r="N195" s="147"/>
      <c r="O195" s="147"/>
      <c r="P195" s="147"/>
    </row>
    <row r="196" spans="1:16" x14ac:dyDescent="0.2">
      <c r="A196" s="148" t="s">
        <v>930</v>
      </c>
      <c r="B196" s="147">
        <v>2.41841939812334E-2</v>
      </c>
      <c r="C196" s="147">
        <v>0.39754327116573901</v>
      </c>
      <c r="D196" s="147" t="s">
        <v>262</v>
      </c>
      <c r="E196" s="147"/>
      <c r="F196" s="147"/>
      <c r="G196" s="147"/>
      <c r="H196" s="147"/>
      <c r="I196" s="148" t="s">
        <v>446</v>
      </c>
      <c r="J196" s="147">
        <v>3.3703437373273699E-2</v>
      </c>
      <c r="K196" s="147">
        <v>0.54396998662045404</v>
      </c>
      <c r="L196" s="147" t="s">
        <v>262</v>
      </c>
      <c r="M196" s="147"/>
      <c r="N196" s="147"/>
      <c r="O196" s="147"/>
      <c r="P196" s="147"/>
    </row>
    <row r="197" spans="1:16" x14ac:dyDescent="0.2">
      <c r="A197" s="148" t="s">
        <v>1018</v>
      </c>
      <c r="B197" s="147">
        <v>2.41841939812334E-2</v>
      </c>
      <c r="C197" s="147">
        <v>0.39754327116573901</v>
      </c>
      <c r="D197" s="147" t="s">
        <v>262</v>
      </c>
      <c r="E197" s="147"/>
      <c r="F197" s="147"/>
      <c r="G197" s="147"/>
      <c r="H197" s="147"/>
      <c r="I197" s="148" t="s">
        <v>489</v>
      </c>
      <c r="J197" s="147">
        <v>3.3703437373273699E-2</v>
      </c>
      <c r="K197" s="147">
        <v>0.54396998662045404</v>
      </c>
      <c r="L197" s="147" t="s">
        <v>262</v>
      </c>
      <c r="M197" s="147"/>
      <c r="N197" s="147"/>
      <c r="O197" s="147"/>
      <c r="P197" s="147"/>
    </row>
    <row r="198" spans="1:16" x14ac:dyDescent="0.2">
      <c r="A198" s="148" t="s">
        <v>2074</v>
      </c>
      <c r="B198" s="147">
        <v>2.41841939812334E-2</v>
      </c>
      <c r="C198" s="147">
        <v>0.39754327116573901</v>
      </c>
      <c r="D198" s="147" t="s">
        <v>262</v>
      </c>
      <c r="E198" s="147"/>
      <c r="F198" s="147"/>
      <c r="G198" s="147"/>
      <c r="H198" s="147"/>
      <c r="I198" s="148" t="s">
        <v>611</v>
      </c>
      <c r="J198" s="147">
        <v>3.3703437373273699E-2</v>
      </c>
      <c r="K198" s="147">
        <v>0.54396998662045404</v>
      </c>
      <c r="L198" s="147" t="s">
        <v>262</v>
      </c>
      <c r="M198" s="147"/>
      <c r="N198" s="147"/>
      <c r="O198" s="147"/>
      <c r="P198" s="147"/>
    </row>
    <row r="199" spans="1:16" x14ac:dyDescent="0.2">
      <c r="A199" s="148" t="s">
        <v>901</v>
      </c>
      <c r="B199" s="147">
        <v>2.41841939812334E-2</v>
      </c>
      <c r="C199" s="147">
        <v>0.39754327116573901</v>
      </c>
      <c r="D199" s="147" t="s">
        <v>262</v>
      </c>
      <c r="E199" s="147"/>
      <c r="F199" s="147"/>
      <c r="G199" s="147"/>
      <c r="H199" s="147"/>
      <c r="I199" s="148" t="s">
        <v>2071</v>
      </c>
      <c r="J199" s="147">
        <v>3.62686649906191E-2</v>
      </c>
      <c r="K199" s="147">
        <v>0.545207623891105</v>
      </c>
      <c r="L199" s="147" t="s">
        <v>262</v>
      </c>
      <c r="M199" s="147"/>
      <c r="N199" s="147"/>
      <c r="O199" s="147"/>
      <c r="P199" s="147"/>
    </row>
    <row r="200" spans="1:16" x14ac:dyDescent="0.2">
      <c r="A200" s="148" t="s">
        <v>555</v>
      </c>
      <c r="B200" s="147">
        <v>2.44764309360803E-2</v>
      </c>
      <c r="C200" s="147">
        <v>0.40028378592389802</v>
      </c>
      <c r="D200" s="147" t="s">
        <v>262</v>
      </c>
      <c r="E200" s="147"/>
      <c r="F200" s="147"/>
      <c r="G200" s="147"/>
      <c r="H200" s="147"/>
      <c r="I200" s="148" t="s">
        <v>2020</v>
      </c>
      <c r="J200" s="147">
        <v>3.62686649906191E-2</v>
      </c>
      <c r="K200" s="147">
        <v>0.545207623891105</v>
      </c>
      <c r="L200" s="147" t="s">
        <v>262</v>
      </c>
      <c r="M200" s="147"/>
      <c r="N200" s="147"/>
      <c r="O200" s="147"/>
      <c r="P200" s="147"/>
    </row>
    <row r="201" spans="1:16" x14ac:dyDescent="0.2">
      <c r="A201" s="148" t="s">
        <v>1917</v>
      </c>
      <c r="B201" s="147">
        <v>2.4833900513839401E-2</v>
      </c>
      <c r="C201" s="147">
        <v>0.40405769764609101</v>
      </c>
      <c r="D201" s="147" t="s">
        <v>262</v>
      </c>
      <c r="E201" s="147"/>
      <c r="F201" s="147"/>
      <c r="G201" s="147"/>
      <c r="H201" s="147"/>
      <c r="I201" s="148" t="s">
        <v>298</v>
      </c>
      <c r="J201" s="147">
        <v>3.6816394324533902E-2</v>
      </c>
      <c r="K201" s="147">
        <v>0.545207623891105</v>
      </c>
      <c r="L201" s="147" t="s">
        <v>262</v>
      </c>
      <c r="M201" s="147"/>
      <c r="N201" s="147"/>
      <c r="O201" s="147"/>
      <c r="P201" s="147"/>
    </row>
    <row r="202" spans="1:16" x14ac:dyDescent="0.2">
      <c r="A202" s="148" t="s">
        <v>364</v>
      </c>
      <c r="B202" s="147">
        <v>2.87845714637954E-2</v>
      </c>
      <c r="C202" s="147">
        <v>0.46360605251537101</v>
      </c>
      <c r="D202" s="147" t="s">
        <v>262</v>
      </c>
      <c r="E202" s="147"/>
      <c r="F202" s="147"/>
      <c r="G202" s="147"/>
      <c r="H202" s="147"/>
      <c r="I202" s="148" t="s">
        <v>632</v>
      </c>
      <c r="J202" s="147">
        <v>4.0256100640434701E-2</v>
      </c>
      <c r="K202" s="147">
        <v>0.545207623891105</v>
      </c>
      <c r="L202" s="147" t="s">
        <v>262</v>
      </c>
      <c r="M202" s="147"/>
      <c r="N202" s="147"/>
      <c r="O202" s="147"/>
      <c r="P202" s="147"/>
    </row>
    <row r="203" spans="1:16" x14ac:dyDescent="0.2">
      <c r="A203" s="148" t="s">
        <v>330</v>
      </c>
      <c r="B203" s="147">
        <v>2.87845714637954E-2</v>
      </c>
      <c r="C203" s="147">
        <v>0.46360605251537101</v>
      </c>
      <c r="D203" s="147" t="s">
        <v>262</v>
      </c>
      <c r="E203" s="147"/>
      <c r="F203" s="147"/>
      <c r="G203" s="147"/>
      <c r="H203" s="147"/>
      <c r="I203" s="148" t="s">
        <v>2088</v>
      </c>
      <c r="J203" s="147">
        <v>4.0256100640434701E-2</v>
      </c>
      <c r="K203" s="147">
        <v>0.545207623891105</v>
      </c>
      <c r="L203" s="147" t="s">
        <v>262</v>
      </c>
      <c r="M203" s="147"/>
      <c r="N203" s="147"/>
      <c r="O203" s="147"/>
      <c r="P203" s="147"/>
    </row>
    <row r="204" spans="1:16" x14ac:dyDescent="0.2">
      <c r="A204" s="148" t="s">
        <v>951</v>
      </c>
      <c r="B204" s="147">
        <v>2.95341390296824E-2</v>
      </c>
      <c r="C204" s="147">
        <v>0.47328828826963398</v>
      </c>
      <c r="D204" s="147" t="s">
        <v>262</v>
      </c>
      <c r="E204" s="147"/>
      <c r="F204" s="147"/>
      <c r="G204" s="147"/>
      <c r="H204" s="147"/>
      <c r="I204" s="148" t="s">
        <v>2195</v>
      </c>
      <c r="J204" s="147">
        <v>4.0256100640434701E-2</v>
      </c>
      <c r="K204" s="147">
        <v>0.545207623891105</v>
      </c>
      <c r="L204" s="147" t="s">
        <v>262</v>
      </c>
      <c r="M204" s="147"/>
      <c r="N204" s="147"/>
      <c r="O204" s="147"/>
      <c r="P204" s="147"/>
    </row>
    <row r="205" spans="1:16" x14ac:dyDescent="0.2">
      <c r="A205" s="148" t="s">
        <v>472</v>
      </c>
      <c r="B205" s="147">
        <v>3.0315868232731202E-2</v>
      </c>
      <c r="C205" s="147">
        <v>0.48338651897089902</v>
      </c>
      <c r="D205" s="147" t="s">
        <v>262</v>
      </c>
      <c r="E205" s="147"/>
      <c r="F205" s="147"/>
      <c r="G205" s="147"/>
      <c r="H205" s="147"/>
      <c r="I205" s="148" t="s">
        <v>569</v>
      </c>
      <c r="J205" s="147">
        <v>4.0256100640434701E-2</v>
      </c>
      <c r="K205" s="147">
        <v>0.545207623891105</v>
      </c>
      <c r="L205" s="147" t="s">
        <v>262</v>
      </c>
      <c r="M205" s="147"/>
      <c r="N205" s="147"/>
      <c r="O205" s="147"/>
      <c r="P205" s="147"/>
    </row>
    <row r="206" spans="1:16" x14ac:dyDescent="0.2">
      <c r="A206" s="148" t="s">
        <v>2037</v>
      </c>
      <c r="B206" s="147">
        <v>3.5894261447076602E-2</v>
      </c>
      <c r="C206" s="147">
        <v>0.54768803710395797</v>
      </c>
      <c r="D206" s="147" t="s">
        <v>262</v>
      </c>
      <c r="E206" s="147"/>
      <c r="F206" s="147"/>
      <c r="G206" s="147"/>
      <c r="H206" s="147"/>
      <c r="I206" s="148" t="s">
        <v>2091</v>
      </c>
      <c r="J206" s="147">
        <v>4.0256100640434701E-2</v>
      </c>
      <c r="K206" s="147">
        <v>0.545207623891105</v>
      </c>
      <c r="L206" s="147" t="s">
        <v>262</v>
      </c>
      <c r="M206" s="147"/>
      <c r="N206" s="147"/>
      <c r="O206" s="147"/>
      <c r="P206" s="147"/>
    </row>
    <row r="207" spans="1:16" x14ac:dyDescent="0.2">
      <c r="A207" s="148" t="s">
        <v>2075</v>
      </c>
      <c r="B207" s="147">
        <v>3.5894261447076602E-2</v>
      </c>
      <c r="C207" s="147">
        <v>0.54768803710395797</v>
      </c>
      <c r="D207" s="147" t="s">
        <v>262</v>
      </c>
      <c r="E207" s="147"/>
      <c r="F207" s="147"/>
      <c r="G207" s="147"/>
      <c r="H207" s="147"/>
      <c r="I207" s="148" t="s">
        <v>2196</v>
      </c>
      <c r="J207" s="147">
        <v>4.0256100640434701E-2</v>
      </c>
      <c r="K207" s="147">
        <v>0.545207623891105</v>
      </c>
      <c r="L207" s="147" t="s">
        <v>262</v>
      </c>
      <c r="M207" s="147"/>
      <c r="N207" s="147"/>
      <c r="O207" s="147"/>
      <c r="P207" s="147"/>
    </row>
    <row r="208" spans="1:16" x14ac:dyDescent="0.2">
      <c r="A208" s="148" t="s">
        <v>2076</v>
      </c>
      <c r="B208" s="147">
        <v>3.5894261447076602E-2</v>
      </c>
      <c r="C208" s="147">
        <v>0.54768803710395797</v>
      </c>
      <c r="D208" s="147" t="s">
        <v>262</v>
      </c>
      <c r="E208" s="147"/>
      <c r="F208" s="147"/>
      <c r="G208" s="147"/>
      <c r="H208" s="147"/>
      <c r="I208" s="148" t="s">
        <v>2197</v>
      </c>
      <c r="J208" s="147">
        <v>4.0256100640434701E-2</v>
      </c>
      <c r="K208" s="147">
        <v>0.545207623891105</v>
      </c>
      <c r="L208" s="147" t="s">
        <v>262</v>
      </c>
      <c r="M208" s="147"/>
      <c r="N208" s="147"/>
      <c r="O208" s="147"/>
      <c r="P208" s="147"/>
    </row>
    <row r="209" spans="1:16" x14ac:dyDescent="0.2">
      <c r="A209" s="148" t="s">
        <v>725</v>
      </c>
      <c r="B209" s="147">
        <v>3.5894261447076602E-2</v>
      </c>
      <c r="C209" s="147">
        <v>0.54768803710395797</v>
      </c>
      <c r="D209" s="147" t="s">
        <v>262</v>
      </c>
      <c r="E209" s="147"/>
      <c r="F209" s="147"/>
      <c r="G209" s="147"/>
      <c r="H209" s="147"/>
      <c r="I209" s="148" t="s">
        <v>1977</v>
      </c>
      <c r="J209" s="147">
        <v>4.0256100640434701E-2</v>
      </c>
      <c r="K209" s="147">
        <v>0.545207623891105</v>
      </c>
      <c r="L209" s="147" t="s">
        <v>262</v>
      </c>
      <c r="M209" s="147"/>
      <c r="N209" s="147"/>
      <c r="O209" s="147"/>
      <c r="P209" s="147"/>
    </row>
    <row r="210" spans="1:16" x14ac:dyDescent="0.2">
      <c r="A210" s="148" t="s">
        <v>2077</v>
      </c>
      <c r="B210" s="147">
        <v>3.5894261447076602E-2</v>
      </c>
      <c r="C210" s="147">
        <v>0.54768803710395797</v>
      </c>
      <c r="D210" s="147" t="s">
        <v>262</v>
      </c>
      <c r="E210" s="147"/>
      <c r="F210" s="147"/>
      <c r="G210" s="147"/>
      <c r="H210" s="147"/>
      <c r="I210" s="148" t="s">
        <v>628</v>
      </c>
      <c r="J210" s="147">
        <v>4.0256100640434701E-2</v>
      </c>
      <c r="K210" s="147">
        <v>0.545207623891105</v>
      </c>
      <c r="L210" s="147" t="s">
        <v>262</v>
      </c>
      <c r="M210" s="147"/>
      <c r="N210" s="147"/>
      <c r="O210" s="147"/>
      <c r="P210" s="147"/>
    </row>
    <row r="211" spans="1:16" x14ac:dyDescent="0.2">
      <c r="A211" s="148" t="s">
        <v>2078</v>
      </c>
      <c r="B211" s="147">
        <v>3.5894261447076602E-2</v>
      </c>
      <c r="C211" s="147">
        <v>0.54768803710395797</v>
      </c>
      <c r="D211" s="147" t="s">
        <v>262</v>
      </c>
      <c r="E211" s="147"/>
      <c r="F211" s="147"/>
      <c r="G211" s="147"/>
      <c r="H211" s="147"/>
      <c r="I211" s="148" t="s">
        <v>459</v>
      </c>
      <c r="J211" s="147">
        <v>4.0256100640434701E-2</v>
      </c>
      <c r="K211" s="147">
        <v>0.545207623891105</v>
      </c>
      <c r="L211" s="147" t="s">
        <v>262</v>
      </c>
      <c r="M211" s="147"/>
      <c r="N211" s="147"/>
      <c r="O211" s="147"/>
      <c r="P211" s="147"/>
    </row>
    <row r="212" spans="1:16" x14ac:dyDescent="0.2">
      <c r="A212" s="148" t="s">
        <v>2079</v>
      </c>
      <c r="B212" s="147">
        <v>3.5894261447076602E-2</v>
      </c>
      <c r="C212" s="147">
        <v>0.54768803710395797</v>
      </c>
      <c r="D212" s="147" t="s">
        <v>262</v>
      </c>
      <c r="E212" s="147"/>
      <c r="F212" s="147"/>
      <c r="G212" s="147"/>
      <c r="H212" s="147"/>
      <c r="I212" s="148" t="s">
        <v>2093</v>
      </c>
      <c r="J212" s="147">
        <v>4.0256100640434701E-2</v>
      </c>
      <c r="K212" s="147">
        <v>0.545207623891105</v>
      </c>
      <c r="L212" s="147" t="s">
        <v>262</v>
      </c>
      <c r="M212" s="147"/>
      <c r="N212" s="147"/>
      <c r="O212" s="147"/>
      <c r="P212" s="147"/>
    </row>
    <row r="213" spans="1:16" x14ac:dyDescent="0.2">
      <c r="A213" s="148" t="s">
        <v>2080</v>
      </c>
      <c r="B213" s="147">
        <v>3.5894261447076602E-2</v>
      </c>
      <c r="C213" s="147">
        <v>0.54768803710395797</v>
      </c>
      <c r="D213" s="147" t="s">
        <v>262</v>
      </c>
      <c r="E213" s="147"/>
      <c r="F213" s="147"/>
      <c r="G213" s="147"/>
      <c r="H213" s="147"/>
      <c r="I213" s="148" t="s">
        <v>619</v>
      </c>
      <c r="J213" s="147">
        <v>4.0256100640434701E-2</v>
      </c>
      <c r="K213" s="147">
        <v>0.545207623891105</v>
      </c>
      <c r="L213" s="147" t="s">
        <v>262</v>
      </c>
      <c r="M213" s="147"/>
      <c r="N213" s="147"/>
      <c r="O213" s="147"/>
      <c r="P213" s="147"/>
    </row>
    <row r="214" spans="1:16" x14ac:dyDescent="0.2">
      <c r="A214" s="148" t="s">
        <v>775</v>
      </c>
      <c r="B214" s="147">
        <v>3.5894261447076602E-2</v>
      </c>
      <c r="C214" s="147">
        <v>0.54768803710395797</v>
      </c>
      <c r="D214" s="147" t="s">
        <v>262</v>
      </c>
      <c r="E214" s="147"/>
      <c r="F214" s="147"/>
      <c r="G214" s="147"/>
      <c r="H214" s="147"/>
      <c r="I214" s="148" t="s">
        <v>2096</v>
      </c>
      <c r="J214" s="147">
        <v>4.0256100640434701E-2</v>
      </c>
      <c r="K214" s="147">
        <v>0.545207623891105</v>
      </c>
      <c r="L214" s="147" t="s">
        <v>262</v>
      </c>
      <c r="M214" s="147"/>
      <c r="N214" s="147"/>
      <c r="O214" s="147"/>
      <c r="P214" s="147"/>
    </row>
    <row r="215" spans="1:16" x14ac:dyDescent="0.2">
      <c r="A215" s="148" t="s">
        <v>298</v>
      </c>
      <c r="B215" s="147">
        <v>3.6706626512850601E-2</v>
      </c>
      <c r="C215" s="147">
        <v>0.55741634261657402</v>
      </c>
      <c r="D215" s="147" t="s">
        <v>262</v>
      </c>
      <c r="E215" s="147"/>
      <c r="F215" s="147"/>
      <c r="G215" s="147"/>
      <c r="H215" s="147"/>
      <c r="I215" s="148" t="s">
        <v>695</v>
      </c>
      <c r="J215" s="147">
        <v>4.0256100640434701E-2</v>
      </c>
      <c r="K215" s="147">
        <v>0.545207623891105</v>
      </c>
      <c r="L215" s="147" t="s">
        <v>262</v>
      </c>
      <c r="M215" s="147"/>
      <c r="N215" s="147"/>
      <c r="O215" s="147"/>
      <c r="P215" s="147"/>
    </row>
    <row r="216" spans="1:16" x14ac:dyDescent="0.2">
      <c r="A216" s="148" t="s">
        <v>1914</v>
      </c>
      <c r="B216" s="147">
        <v>3.8859693504558798E-2</v>
      </c>
      <c r="C216" s="147">
        <v>0.57124291890114898</v>
      </c>
      <c r="D216" s="147" t="s">
        <v>262</v>
      </c>
      <c r="E216" s="147"/>
      <c r="F216" s="147"/>
      <c r="G216" s="147"/>
      <c r="H216" s="147"/>
      <c r="I216" s="148" t="s">
        <v>2198</v>
      </c>
      <c r="J216" s="147">
        <v>4.0256100640434701E-2</v>
      </c>
      <c r="K216" s="147">
        <v>0.545207623891105</v>
      </c>
      <c r="L216" s="147" t="s">
        <v>262</v>
      </c>
      <c r="M216" s="147"/>
      <c r="N216" s="147"/>
      <c r="O216" s="147"/>
      <c r="P216" s="147"/>
    </row>
    <row r="217" spans="1:16" x14ac:dyDescent="0.2">
      <c r="A217" s="148" t="s">
        <v>1870</v>
      </c>
      <c r="B217" s="147">
        <v>4.0320480116973902E-2</v>
      </c>
      <c r="C217" s="147">
        <v>0.57124291890114898</v>
      </c>
      <c r="D217" s="147" t="s">
        <v>262</v>
      </c>
      <c r="E217" s="147"/>
      <c r="F217" s="147"/>
      <c r="G217" s="147"/>
      <c r="H217" s="147"/>
      <c r="I217" s="148" t="s">
        <v>930</v>
      </c>
      <c r="J217" s="147">
        <v>4.0256100640434701E-2</v>
      </c>
      <c r="K217" s="147">
        <v>0.545207623891105</v>
      </c>
      <c r="L217" s="147" t="s">
        <v>262</v>
      </c>
      <c r="M217" s="147"/>
      <c r="N217" s="147"/>
      <c r="O217" s="147"/>
      <c r="P217" s="147"/>
    </row>
    <row r="218" spans="1:16" x14ac:dyDescent="0.2">
      <c r="A218" s="148" t="s">
        <v>2081</v>
      </c>
      <c r="B218" s="147">
        <v>4.66494219452726E-2</v>
      </c>
      <c r="C218" s="147">
        <v>0.57124291890114898</v>
      </c>
      <c r="D218" s="147" t="s">
        <v>262</v>
      </c>
      <c r="E218" s="147"/>
      <c r="F218" s="147"/>
      <c r="G218" s="147"/>
      <c r="H218" s="147"/>
      <c r="I218" s="148" t="s">
        <v>2098</v>
      </c>
      <c r="J218" s="147">
        <v>4.0256100640434701E-2</v>
      </c>
      <c r="K218" s="147">
        <v>0.545207623891105</v>
      </c>
      <c r="L218" s="147" t="s">
        <v>262</v>
      </c>
      <c r="M218" s="147"/>
      <c r="N218" s="147"/>
      <c r="O218" s="147"/>
      <c r="P218" s="147"/>
    </row>
    <row r="219" spans="1:16" x14ac:dyDescent="0.2">
      <c r="A219" s="148" t="s">
        <v>933</v>
      </c>
      <c r="B219" s="147">
        <v>4.66494219452726E-2</v>
      </c>
      <c r="C219" s="147">
        <v>0.57124291890114898</v>
      </c>
      <c r="D219" s="147" t="s">
        <v>262</v>
      </c>
      <c r="E219" s="147"/>
      <c r="F219" s="147"/>
      <c r="G219" s="147"/>
      <c r="H219" s="147"/>
      <c r="I219" s="148" t="s">
        <v>2099</v>
      </c>
      <c r="J219" s="147">
        <v>4.0256100640434701E-2</v>
      </c>
      <c r="K219" s="147">
        <v>0.545207623891105</v>
      </c>
      <c r="L219" s="147" t="s">
        <v>262</v>
      </c>
      <c r="M219" s="147"/>
      <c r="N219" s="147"/>
      <c r="O219" s="147"/>
      <c r="P219" s="147"/>
    </row>
    <row r="220" spans="1:16" x14ac:dyDescent="0.2">
      <c r="A220" s="148" t="s">
        <v>561</v>
      </c>
      <c r="B220" s="147">
        <v>4.66494219452726E-2</v>
      </c>
      <c r="C220" s="147">
        <v>0.57124291890114898</v>
      </c>
      <c r="D220" s="147" t="s">
        <v>262</v>
      </c>
      <c r="E220" s="147"/>
      <c r="F220" s="147"/>
      <c r="G220" s="147"/>
      <c r="H220" s="147"/>
      <c r="I220" s="148" t="s">
        <v>1879</v>
      </c>
      <c r="J220" s="147">
        <v>4.0256100640434701E-2</v>
      </c>
      <c r="K220" s="147">
        <v>0.545207623891105</v>
      </c>
      <c r="L220" s="147" t="s">
        <v>262</v>
      </c>
      <c r="M220" s="147"/>
      <c r="N220" s="147"/>
      <c r="O220" s="147"/>
      <c r="P220" s="147"/>
    </row>
    <row r="221" spans="1:16" x14ac:dyDescent="0.2">
      <c r="A221" s="148" t="s">
        <v>1896</v>
      </c>
      <c r="B221" s="147">
        <v>4.66494219452726E-2</v>
      </c>
      <c r="C221" s="147">
        <v>0.57124291890114898</v>
      </c>
      <c r="D221" s="147" t="s">
        <v>262</v>
      </c>
      <c r="E221" s="147"/>
      <c r="F221" s="147"/>
      <c r="G221" s="147"/>
      <c r="H221" s="147"/>
      <c r="I221" s="148" t="s">
        <v>2199</v>
      </c>
      <c r="J221" s="147">
        <v>4.0256100640434701E-2</v>
      </c>
      <c r="K221" s="147">
        <v>0.545207623891105</v>
      </c>
      <c r="L221" s="147" t="s">
        <v>262</v>
      </c>
      <c r="M221" s="147"/>
      <c r="N221" s="147"/>
      <c r="O221" s="147"/>
      <c r="P221" s="147"/>
    </row>
    <row r="222" spans="1:16" x14ac:dyDescent="0.2">
      <c r="A222" s="148" t="s">
        <v>430</v>
      </c>
      <c r="B222" s="147">
        <v>4.66494219452726E-2</v>
      </c>
      <c r="C222" s="147">
        <v>0.57124291890114898</v>
      </c>
      <c r="D222" s="147" t="s">
        <v>262</v>
      </c>
      <c r="E222" s="147"/>
      <c r="F222" s="147"/>
      <c r="G222" s="147"/>
      <c r="H222" s="147"/>
      <c r="I222" s="148" t="s">
        <v>2200</v>
      </c>
      <c r="J222" s="147">
        <v>4.0256100640434701E-2</v>
      </c>
      <c r="K222" s="147">
        <v>0.545207623891105</v>
      </c>
      <c r="L222" s="147" t="s">
        <v>262</v>
      </c>
      <c r="M222" s="147"/>
      <c r="N222" s="147"/>
      <c r="O222" s="147"/>
      <c r="P222" s="147"/>
    </row>
    <row r="223" spans="1:16" x14ac:dyDescent="0.2">
      <c r="A223" s="148" t="s">
        <v>869</v>
      </c>
      <c r="B223" s="147">
        <v>4.66494219452726E-2</v>
      </c>
      <c r="C223" s="147">
        <v>0.57124291890114898</v>
      </c>
      <c r="D223" s="147" t="s">
        <v>262</v>
      </c>
      <c r="E223" s="147"/>
      <c r="F223" s="147"/>
      <c r="G223" s="147"/>
      <c r="H223" s="147"/>
      <c r="I223" s="148" t="s">
        <v>901</v>
      </c>
      <c r="J223" s="147">
        <v>4.0256100640434701E-2</v>
      </c>
      <c r="K223" s="147">
        <v>0.545207623891105</v>
      </c>
      <c r="L223" s="147" t="s">
        <v>262</v>
      </c>
      <c r="M223" s="147"/>
      <c r="N223" s="147"/>
      <c r="O223" s="147"/>
      <c r="P223" s="147"/>
    </row>
    <row r="224" spans="1:16" x14ac:dyDescent="0.2">
      <c r="A224" s="148" t="s">
        <v>2023</v>
      </c>
      <c r="B224" s="147">
        <v>4.66494219452726E-2</v>
      </c>
      <c r="C224" s="147">
        <v>0.57124291890114898</v>
      </c>
      <c r="D224" s="147" t="s">
        <v>262</v>
      </c>
      <c r="E224" s="147"/>
      <c r="F224" s="147"/>
      <c r="G224" s="147"/>
      <c r="H224" s="147"/>
      <c r="I224" s="148" t="s">
        <v>2064</v>
      </c>
      <c r="J224" s="147">
        <v>4.0256100640434701E-2</v>
      </c>
      <c r="K224" s="147">
        <v>0.545207623891105</v>
      </c>
      <c r="L224" s="147" t="s">
        <v>262</v>
      </c>
      <c r="M224" s="147"/>
      <c r="N224" s="147"/>
      <c r="O224" s="147"/>
      <c r="P224" s="147"/>
    </row>
    <row r="225" spans="1:16" x14ac:dyDescent="0.2">
      <c r="A225" s="148" t="s">
        <v>2082</v>
      </c>
      <c r="B225" s="147">
        <v>4.66494219452726E-2</v>
      </c>
      <c r="C225" s="147">
        <v>0.57124291890114898</v>
      </c>
      <c r="D225" s="147" t="s">
        <v>262</v>
      </c>
      <c r="E225" s="147"/>
      <c r="F225" s="147"/>
      <c r="G225" s="147"/>
      <c r="H225" s="147"/>
      <c r="I225" s="148" t="s">
        <v>2201</v>
      </c>
      <c r="J225" s="147">
        <v>4.0256100640434701E-2</v>
      </c>
      <c r="K225" s="147">
        <v>0.545207623891105</v>
      </c>
      <c r="L225" s="147" t="s">
        <v>262</v>
      </c>
      <c r="M225" s="147"/>
      <c r="N225" s="147"/>
      <c r="O225" s="147"/>
      <c r="P225" s="147"/>
    </row>
    <row r="226" spans="1:16" x14ac:dyDescent="0.2">
      <c r="A226" s="148" t="s">
        <v>403</v>
      </c>
      <c r="B226" s="147">
        <v>4.66494219452726E-2</v>
      </c>
      <c r="C226" s="147">
        <v>0.57124291890114898</v>
      </c>
      <c r="D226" s="147" t="s">
        <v>262</v>
      </c>
      <c r="E226" s="147"/>
      <c r="F226" s="147"/>
      <c r="G226" s="147"/>
      <c r="H226" s="147"/>
      <c r="I226" s="148" t="s">
        <v>2202</v>
      </c>
      <c r="J226" s="147">
        <v>4.0256100640434701E-2</v>
      </c>
      <c r="K226" s="147">
        <v>0.545207623891105</v>
      </c>
      <c r="L226" s="147" t="s">
        <v>262</v>
      </c>
      <c r="M226" s="147"/>
      <c r="N226" s="147"/>
      <c r="O226" s="147"/>
      <c r="P226" s="147"/>
    </row>
    <row r="227" spans="1:16" x14ac:dyDescent="0.2">
      <c r="A227" s="148" t="s">
        <v>2083</v>
      </c>
      <c r="B227" s="147">
        <v>4.66494219452726E-2</v>
      </c>
      <c r="C227" s="147">
        <v>0.57124291890114898</v>
      </c>
      <c r="D227" s="147" t="s">
        <v>262</v>
      </c>
      <c r="E227" s="147"/>
      <c r="F227" s="147"/>
      <c r="G227" s="147"/>
      <c r="H227" s="147"/>
      <c r="I227" s="148" t="s">
        <v>2203</v>
      </c>
      <c r="J227" s="147">
        <v>4.0256100640434701E-2</v>
      </c>
      <c r="K227" s="147">
        <v>0.545207623891105</v>
      </c>
      <c r="L227" s="147" t="s">
        <v>262</v>
      </c>
      <c r="M227" s="147"/>
      <c r="N227" s="147"/>
      <c r="O227" s="147"/>
      <c r="P227" s="147"/>
    </row>
    <row r="228" spans="1:16" x14ac:dyDescent="0.2">
      <c r="A228" s="148" t="s">
        <v>2084</v>
      </c>
      <c r="B228" s="147">
        <v>4.66494219452726E-2</v>
      </c>
      <c r="C228" s="147">
        <v>0.57124291890114898</v>
      </c>
      <c r="D228" s="147" t="s">
        <v>262</v>
      </c>
      <c r="E228" s="147"/>
      <c r="F228" s="147"/>
      <c r="G228" s="147"/>
      <c r="H228" s="147"/>
      <c r="I228" s="148" t="s">
        <v>751</v>
      </c>
      <c r="J228" s="147">
        <v>4.0256100640434701E-2</v>
      </c>
      <c r="K228" s="147">
        <v>0.545207623891105</v>
      </c>
      <c r="L228" s="147" t="s">
        <v>262</v>
      </c>
      <c r="M228" s="147"/>
      <c r="N228" s="147"/>
      <c r="O228" s="147"/>
      <c r="P228" s="147"/>
    </row>
    <row r="229" spans="1:16" x14ac:dyDescent="0.2">
      <c r="A229" s="148" t="s">
        <v>849</v>
      </c>
      <c r="B229" s="147">
        <v>4.66494219452726E-2</v>
      </c>
      <c r="C229" s="147">
        <v>0.57124291890114898</v>
      </c>
      <c r="D229" s="147" t="s">
        <v>262</v>
      </c>
      <c r="E229" s="147"/>
      <c r="F229" s="147"/>
      <c r="G229" s="147"/>
      <c r="H229" s="147"/>
      <c r="I229" s="148" t="s">
        <v>2204</v>
      </c>
      <c r="J229" s="147">
        <v>4.0256100640434701E-2</v>
      </c>
      <c r="K229" s="147">
        <v>0.545207623891105</v>
      </c>
      <c r="L229" s="147" t="s">
        <v>262</v>
      </c>
      <c r="M229" s="147"/>
      <c r="N229" s="147"/>
      <c r="O229" s="147"/>
      <c r="P229" s="147"/>
    </row>
    <row r="230" spans="1:16" x14ac:dyDescent="0.2">
      <c r="A230" s="148" t="s">
        <v>2085</v>
      </c>
      <c r="B230" s="147">
        <v>4.68808176852454E-2</v>
      </c>
      <c r="C230" s="147">
        <v>0.57124291890114898</v>
      </c>
      <c r="D230" s="147" t="s">
        <v>262</v>
      </c>
      <c r="E230" s="147"/>
      <c r="F230" s="147"/>
      <c r="G230" s="147"/>
      <c r="H230" s="147"/>
      <c r="I230" s="148" t="s">
        <v>669</v>
      </c>
      <c r="J230" s="147">
        <v>4.0256100640434701E-2</v>
      </c>
      <c r="K230" s="147">
        <v>0.545207623891105</v>
      </c>
      <c r="L230" s="147" t="s">
        <v>262</v>
      </c>
      <c r="M230" s="147"/>
      <c r="N230" s="147"/>
      <c r="O230" s="147"/>
      <c r="P230" s="147"/>
    </row>
    <row r="231" spans="1:16" x14ac:dyDescent="0.2">
      <c r="A231" s="148" t="s">
        <v>610</v>
      </c>
      <c r="B231" s="147">
        <v>4.8504087916987099E-2</v>
      </c>
      <c r="C231" s="147">
        <v>0.57124291890114898</v>
      </c>
      <c r="D231" s="147" t="s">
        <v>262</v>
      </c>
      <c r="E231" s="147"/>
      <c r="F231" s="147"/>
      <c r="G231" s="147"/>
      <c r="H231" s="147"/>
      <c r="I231" s="148" t="s">
        <v>775</v>
      </c>
      <c r="J231" s="147">
        <v>4.0256100640434701E-2</v>
      </c>
      <c r="K231" s="147">
        <v>0.545207623891105</v>
      </c>
      <c r="L231" s="147" t="s">
        <v>262</v>
      </c>
      <c r="M231" s="147"/>
      <c r="N231" s="147"/>
      <c r="O231" s="147"/>
      <c r="P231" s="147"/>
    </row>
    <row r="232" spans="1:16" x14ac:dyDescent="0.2">
      <c r="A232" s="148" t="s">
        <v>2086</v>
      </c>
      <c r="B232" s="147">
        <v>4.8504087916987099E-2</v>
      </c>
      <c r="C232" s="147">
        <v>0.57124291890114898</v>
      </c>
      <c r="D232" s="147" t="s">
        <v>262</v>
      </c>
      <c r="E232" s="147"/>
      <c r="F232" s="147"/>
      <c r="G232" s="147"/>
      <c r="H232" s="147"/>
      <c r="I232" s="148" t="s">
        <v>2205</v>
      </c>
      <c r="J232" s="147">
        <v>4.0256100640434701E-2</v>
      </c>
      <c r="K232" s="147">
        <v>0.545207623891105</v>
      </c>
      <c r="L232" s="147" t="s">
        <v>262</v>
      </c>
      <c r="M232" s="147"/>
      <c r="N232" s="147"/>
      <c r="O232" s="147"/>
      <c r="P232" s="147"/>
    </row>
    <row r="233" spans="1:16" x14ac:dyDescent="0.2">
      <c r="A233" s="148" t="s">
        <v>1934</v>
      </c>
      <c r="B233" s="147">
        <v>4.8504087916987099E-2</v>
      </c>
      <c r="C233" s="147">
        <v>0.57124291890114898</v>
      </c>
      <c r="D233" s="147" t="s">
        <v>262</v>
      </c>
      <c r="E233" s="147"/>
      <c r="F233" s="147"/>
      <c r="G233" s="147"/>
      <c r="H233" s="147"/>
      <c r="I233" s="148" t="s">
        <v>753</v>
      </c>
      <c r="J233" s="147">
        <v>4.0256100640434701E-2</v>
      </c>
      <c r="K233" s="147">
        <v>0.545207623891105</v>
      </c>
      <c r="L233" s="147" t="s">
        <v>262</v>
      </c>
      <c r="M233" s="147"/>
      <c r="N233" s="147"/>
      <c r="O233" s="147"/>
      <c r="P233" s="147"/>
    </row>
    <row r="234" spans="1:16" x14ac:dyDescent="0.2">
      <c r="A234" s="148" t="s">
        <v>1979</v>
      </c>
      <c r="B234" s="147">
        <v>4.8504087916987099E-2</v>
      </c>
      <c r="C234" s="147">
        <v>0.57124291890114898</v>
      </c>
      <c r="D234" s="147" t="s">
        <v>262</v>
      </c>
      <c r="E234" s="147"/>
      <c r="F234" s="147"/>
      <c r="G234" s="147"/>
      <c r="H234" s="147"/>
      <c r="I234" s="148" t="s">
        <v>750</v>
      </c>
      <c r="J234" s="147">
        <v>4.0256100640434701E-2</v>
      </c>
      <c r="K234" s="147">
        <v>0.545207623891105</v>
      </c>
      <c r="L234" s="147" t="s">
        <v>262</v>
      </c>
      <c r="M234" s="147"/>
      <c r="N234" s="147"/>
      <c r="O234" s="147"/>
      <c r="P234" s="147"/>
    </row>
    <row r="235" spans="1:16" x14ac:dyDescent="0.2">
      <c r="A235" s="148" t="s">
        <v>466</v>
      </c>
      <c r="B235" s="147">
        <v>4.8504087916987099E-2</v>
      </c>
      <c r="C235" s="147">
        <v>0.57124291890114898</v>
      </c>
      <c r="D235" s="147" t="s">
        <v>262</v>
      </c>
      <c r="E235" s="147"/>
      <c r="F235" s="147"/>
      <c r="G235" s="147"/>
      <c r="H235" s="147"/>
      <c r="I235" s="148" t="s">
        <v>699</v>
      </c>
      <c r="J235" s="147">
        <v>4.0256100640434701E-2</v>
      </c>
      <c r="K235" s="147">
        <v>0.545207623891105</v>
      </c>
      <c r="L235" s="147" t="s">
        <v>262</v>
      </c>
      <c r="M235" s="147"/>
      <c r="N235" s="147"/>
      <c r="O235" s="147"/>
      <c r="P235" s="147"/>
    </row>
    <row r="236" spans="1:16" x14ac:dyDescent="0.2">
      <c r="A236" s="148" t="s">
        <v>2087</v>
      </c>
      <c r="B236" s="147">
        <v>4.8504087916987099E-2</v>
      </c>
      <c r="C236" s="147">
        <v>0.57124291890114898</v>
      </c>
      <c r="D236" s="147" t="s">
        <v>262</v>
      </c>
      <c r="E236" s="147"/>
      <c r="F236" s="147"/>
      <c r="G236" s="147"/>
      <c r="H236" s="147"/>
      <c r="I236" s="148" t="s">
        <v>646</v>
      </c>
      <c r="J236" s="147">
        <v>4.1892212592392203E-2</v>
      </c>
      <c r="K236" s="147">
        <v>0.56491013950347102</v>
      </c>
      <c r="L236" s="147" t="s">
        <v>262</v>
      </c>
      <c r="M236" s="147"/>
      <c r="N236" s="147"/>
      <c r="O236" s="147"/>
      <c r="P236" s="147"/>
    </row>
    <row r="237" spans="1:16" x14ac:dyDescent="0.2">
      <c r="A237" s="148" t="s">
        <v>1991</v>
      </c>
      <c r="B237" s="147">
        <v>4.8723133879307802E-2</v>
      </c>
      <c r="C237" s="147">
        <v>0.57124291890114898</v>
      </c>
      <c r="D237" s="147" t="s">
        <v>262</v>
      </c>
      <c r="E237" s="147"/>
      <c r="F237" s="147"/>
      <c r="G237" s="147"/>
      <c r="H237" s="147"/>
      <c r="I237" s="148" t="s">
        <v>2206</v>
      </c>
      <c r="J237" s="147">
        <v>4.41622712150486E-2</v>
      </c>
      <c r="K237" s="147">
        <v>0.59295463290895001</v>
      </c>
      <c r="L237" s="147" t="s">
        <v>262</v>
      </c>
      <c r="M237" s="147"/>
      <c r="N237" s="147"/>
      <c r="O237" s="147"/>
      <c r="P237" s="147"/>
    </row>
    <row r="238" spans="1:16" x14ac:dyDescent="0.2">
      <c r="A238" s="148" t="s">
        <v>2088</v>
      </c>
      <c r="B238" s="147">
        <v>4.8723133879307802E-2</v>
      </c>
      <c r="C238" s="147">
        <v>0.57124291890114898</v>
      </c>
      <c r="D238" s="147" t="s">
        <v>262</v>
      </c>
      <c r="E238" s="147"/>
      <c r="F238" s="147"/>
      <c r="G238" s="147"/>
      <c r="H238" s="147"/>
      <c r="I238" s="148" t="s">
        <v>904</v>
      </c>
      <c r="J238" s="147">
        <v>4.44528928782469E-2</v>
      </c>
      <c r="K238" s="147">
        <v>0.59429511294308601</v>
      </c>
      <c r="L238" s="147" t="s">
        <v>262</v>
      </c>
      <c r="M238" s="147"/>
      <c r="N238" s="147"/>
      <c r="O238" s="147"/>
      <c r="P238" s="147"/>
    </row>
    <row r="239" spans="1:16" x14ac:dyDescent="0.2">
      <c r="A239" s="148" t="s">
        <v>2089</v>
      </c>
      <c r="B239" s="147">
        <v>4.8723133879307802E-2</v>
      </c>
      <c r="C239" s="147">
        <v>0.57124291890114898</v>
      </c>
      <c r="D239" s="147" t="s">
        <v>262</v>
      </c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</row>
    <row r="240" spans="1:16" x14ac:dyDescent="0.2">
      <c r="A240" s="148" t="s">
        <v>2090</v>
      </c>
      <c r="B240" s="147">
        <v>4.8723133879307802E-2</v>
      </c>
      <c r="C240" s="147">
        <v>0.57124291890114898</v>
      </c>
      <c r="D240" s="147" t="s">
        <v>262</v>
      </c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</row>
    <row r="241" spans="1:16" x14ac:dyDescent="0.2">
      <c r="A241" s="148" t="s">
        <v>1086</v>
      </c>
      <c r="B241" s="147">
        <v>4.8723133879307802E-2</v>
      </c>
      <c r="C241" s="147">
        <v>0.57124291890114898</v>
      </c>
      <c r="D241" s="147" t="s">
        <v>262</v>
      </c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</row>
    <row r="242" spans="1:16" x14ac:dyDescent="0.2">
      <c r="A242" s="148" t="s">
        <v>2091</v>
      </c>
      <c r="B242" s="147">
        <v>4.8723133879307802E-2</v>
      </c>
      <c r="C242" s="147">
        <v>0.57124291890114898</v>
      </c>
      <c r="D242" s="147" t="s">
        <v>262</v>
      </c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</row>
    <row r="243" spans="1:16" x14ac:dyDescent="0.2">
      <c r="A243" s="148" t="s">
        <v>517</v>
      </c>
      <c r="B243" s="147">
        <v>4.8723133879307802E-2</v>
      </c>
      <c r="C243" s="147">
        <v>0.57124291890114898</v>
      </c>
      <c r="D243" s="147" t="s">
        <v>262</v>
      </c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</row>
    <row r="244" spans="1:16" x14ac:dyDescent="0.2">
      <c r="A244" s="148" t="s">
        <v>2092</v>
      </c>
      <c r="B244" s="147">
        <v>4.8723133879307802E-2</v>
      </c>
      <c r="C244" s="147">
        <v>0.57124291890114898</v>
      </c>
      <c r="D244" s="147" t="s">
        <v>262</v>
      </c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</row>
    <row r="245" spans="1:16" x14ac:dyDescent="0.2">
      <c r="A245" s="148" t="s">
        <v>628</v>
      </c>
      <c r="B245" s="147">
        <v>4.8723133879307802E-2</v>
      </c>
      <c r="C245" s="147">
        <v>0.57124291890114898</v>
      </c>
      <c r="D245" s="147" t="s">
        <v>262</v>
      </c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</row>
    <row r="246" spans="1:16" x14ac:dyDescent="0.2">
      <c r="A246" s="148" t="s">
        <v>2093</v>
      </c>
      <c r="B246" s="147">
        <v>4.8723133879307802E-2</v>
      </c>
      <c r="C246" s="147">
        <v>0.57124291890114898</v>
      </c>
      <c r="D246" s="147" t="s">
        <v>262</v>
      </c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</row>
    <row r="247" spans="1:16" x14ac:dyDescent="0.2">
      <c r="A247" s="148" t="s">
        <v>2094</v>
      </c>
      <c r="B247" s="147">
        <v>4.8723133879307802E-2</v>
      </c>
      <c r="C247" s="147">
        <v>0.57124291890114898</v>
      </c>
      <c r="D247" s="147" t="s">
        <v>262</v>
      </c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</row>
    <row r="248" spans="1:16" x14ac:dyDescent="0.2">
      <c r="A248" s="148" t="s">
        <v>619</v>
      </c>
      <c r="B248" s="147">
        <v>4.8723133879307802E-2</v>
      </c>
      <c r="C248" s="147">
        <v>0.57124291890114898</v>
      </c>
      <c r="D248" s="147" t="s">
        <v>262</v>
      </c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</row>
    <row r="249" spans="1:16" x14ac:dyDescent="0.2">
      <c r="A249" s="148" t="s">
        <v>2095</v>
      </c>
      <c r="B249" s="147">
        <v>4.8723133879307802E-2</v>
      </c>
      <c r="C249" s="147">
        <v>0.57124291890114898</v>
      </c>
      <c r="D249" s="147" t="s">
        <v>262</v>
      </c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</row>
    <row r="250" spans="1:16" x14ac:dyDescent="0.2">
      <c r="A250" s="148" t="s">
        <v>2096</v>
      </c>
      <c r="B250" s="147">
        <v>4.8723133879307802E-2</v>
      </c>
      <c r="C250" s="147">
        <v>0.57124291890114898</v>
      </c>
      <c r="D250" s="147" t="s">
        <v>262</v>
      </c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</row>
    <row r="251" spans="1:16" x14ac:dyDescent="0.2">
      <c r="A251" s="148" t="s">
        <v>681</v>
      </c>
      <c r="B251" s="147">
        <v>4.8723133879307802E-2</v>
      </c>
      <c r="C251" s="147">
        <v>0.57124291890114898</v>
      </c>
      <c r="D251" s="147" t="s">
        <v>262</v>
      </c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</row>
    <row r="252" spans="1:16" x14ac:dyDescent="0.2">
      <c r="A252" s="148" t="s">
        <v>2097</v>
      </c>
      <c r="B252" s="147">
        <v>4.8723133879307802E-2</v>
      </c>
      <c r="C252" s="147">
        <v>0.57124291890114898</v>
      </c>
      <c r="D252" s="147" t="s">
        <v>262</v>
      </c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</row>
    <row r="253" spans="1:16" x14ac:dyDescent="0.2">
      <c r="A253" s="148" t="s">
        <v>2098</v>
      </c>
      <c r="B253" s="147">
        <v>4.8723133879307802E-2</v>
      </c>
      <c r="C253" s="147">
        <v>0.57124291890114898</v>
      </c>
      <c r="D253" s="147" t="s">
        <v>262</v>
      </c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</row>
    <row r="254" spans="1:16" x14ac:dyDescent="0.2">
      <c r="A254" s="148" t="s">
        <v>625</v>
      </c>
      <c r="B254" s="147">
        <v>4.8723133879307802E-2</v>
      </c>
      <c r="C254" s="147">
        <v>0.57124291890114898</v>
      </c>
      <c r="D254" s="147" t="s">
        <v>262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</row>
    <row r="255" spans="1:16" x14ac:dyDescent="0.2">
      <c r="A255" s="148" t="s">
        <v>1992</v>
      </c>
      <c r="B255" s="147">
        <v>4.8723133879307802E-2</v>
      </c>
      <c r="C255" s="147">
        <v>0.57124291890114898</v>
      </c>
      <c r="D255" s="147" t="s">
        <v>262</v>
      </c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</row>
    <row r="256" spans="1:16" x14ac:dyDescent="0.2">
      <c r="A256" s="148" t="s">
        <v>2099</v>
      </c>
      <c r="B256" s="147">
        <v>4.8723133879307802E-2</v>
      </c>
      <c r="C256" s="147">
        <v>0.57124291890114898</v>
      </c>
      <c r="D256" s="147" t="s">
        <v>262</v>
      </c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</row>
    <row r="257" spans="1:16" x14ac:dyDescent="0.2">
      <c r="A257" s="148" t="s">
        <v>1879</v>
      </c>
      <c r="B257" s="147">
        <v>4.8723133879307802E-2</v>
      </c>
      <c r="C257" s="147">
        <v>0.57124291890114898</v>
      </c>
      <c r="D257" s="147" t="s">
        <v>262</v>
      </c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</row>
    <row r="258" spans="1:16" x14ac:dyDescent="0.2">
      <c r="A258" s="148" t="s">
        <v>2100</v>
      </c>
      <c r="B258" s="147">
        <v>4.8723133879307802E-2</v>
      </c>
      <c r="C258" s="147">
        <v>0.57124291890114898</v>
      </c>
      <c r="D258" s="147" t="s">
        <v>262</v>
      </c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</row>
    <row r="259" spans="1:16" x14ac:dyDescent="0.2">
      <c r="A259" s="148" t="s">
        <v>2101</v>
      </c>
      <c r="B259" s="147">
        <v>4.8723133879307802E-2</v>
      </c>
      <c r="C259" s="147">
        <v>0.57124291890114898</v>
      </c>
      <c r="D259" s="147" t="s">
        <v>262</v>
      </c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</row>
    <row r="260" spans="1:16" x14ac:dyDescent="0.2">
      <c r="A260" s="148" t="s">
        <v>2102</v>
      </c>
      <c r="B260" s="147">
        <v>4.8723133879307802E-2</v>
      </c>
      <c r="C260" s="147">
        <v>0.57124291890114898</v>
      </c>
      <c r="D260" s="147" t="s">
        <v>262</v>
      </c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</row>
    <row r="261" spans="1:16" x14ac:dyDescent="0.2">
      <c r="A261" s="148" t="s">
        <v>2103</v>
      </c>
      <c r="B261" s="147">
        <v>4.8723133879307802E-2</v>
      </c>
      <c r="C261" s="147">
        <v>0.57124291890114898</v>
      </c>
      <c r="D261" s="147" t="s">
        <v>262</v>
      </c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</row>
    <row r="262" spans="1:16" x14ac:dyDescent="0.2">
      <c r="A262" s="148" t="s">
        <v>2104</v>
      </c>
      <c r="B262" s="147">
        <v>4.8723133879307802E-2</v>
      </c>
      <c r="C262" s="147">
        <v>0.57124291890114898</v>
      </c>
      <c r="D262" s="147" t="s">
        <v>262</v>
      </c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</row>
    <row r="263" spans="1:16" x14ac:dyDescent="0.2">
      <c r="A263" s="148" t="s">
        <v>2105</v>
      </c>
      <c r="B263" s="147">
        <v>4.8723133879307802E-2</v>
      </c>
      <c r="C263" s="147">
        <v>0.57124291890114898</v>
      </c>
      <c r="D263" s="147" t="s">
        <v>262</v>
      </c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</row>
    <row r="264" spans="1:16" x14ac:dyDescent="0.2">
      <c r="A264" s="148" t="s">
        <v>2106</v>
      </c>
      <c r="B264" s="147">
        <v>4.8723133879307802E-2</v>
      </c>
      <c r="C264" s="147">
        <v>0.57124291890114898</v>
      </c>
      <c r="D264" s="147" t="s">
        <v>262</v>
      </c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</row>
    <row r="265" spans="1:16" x14ac:dyDescent="0.2">
      <c r="A265" s="148" t="s">
        <v>2107</v>
      </c>
      <c r="B265" s="147">
        <v>4.8723133879307802E-2</v>
      </c>
      <c r="C265" s="147">
        <v>0.57124291890114898</v>
      </c>
      <c r="D265" s="147" t="s">
        <v>262</v>
      </c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</row>
    <row r="266" spans="1:16" x14ac:dyDescent="0.2">
      <c r="A266" s="148" t="s">
        <v>2108</v>
      </c>
      <c r="B266" s="147">
        <v>4.8723133879307802E-2</v>
      </c>
      <c r="C266" s="147">
        <v>0.57124291890114898</v>
      </c>
      <c r="D266" s="147" t="s">
        <v>262</v>
      </c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</row>
    <row r="267" spans="1:16" x14ac:dyDescent="0.2">
      <c r="A267" s="148" t="s">
        <v>2109</v>
      </c>
      <c r="B267" s="147">
        <v>4.8723133879307802E-2</v>
      </c>
      <c r="C267" s="147">
        <v>0.57124291890114898</v>
      </c>
      <c r="D267" s="147" t="s">
        <v>262</v>
      </c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</row>
    <row r="268" spans="1:16" x14ac:dyDescent="0.2">
      <c r="A268" s="148" t="s">
        <v>2110</v>
      </c>
      <c r="B268" s="147">
        <v>4.8723133879307802E-2</v>
      </c>
      <c r="C268" s="147">
        <v>0.57124291890114898</v>
      </c>
      <c r="D268" s="147" t="s">
        <v>262</v>
      </c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</row>
    <row r="269" spans="1:16" x14ac:dyDescent="0.2">
      <c r="A269" s="148" t="s">
        <v>2024</v>
      </c>
      <c r="B269" s="147">
        <v>4.8723133879307802E-2</v>
      </c>
      <c r="C269" s="147">
        <v>0.57124291890114898</v>
      </c>
      <c r="D269" s="147" t="s">
        <v>262</v>
      </c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</row>
    <row r="270" spans="1:16" x14ac:dyDescent="0.2">
      <c r="A270" s="148" t="s">
        <v>2111</v>
      </c>
      <c r="B270" s="147">
        <v>4.8723133879307802E-2</v>
      </c>
      <c r="C270" s="147">
        <v>0.57124291890114898</v>
      </c>
      <c r="D270" s="147" t="s">
        <v>262</v>
      </c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</row>
    <row r="271" spans="1:16" x14ac:dyDescent="0.2">
      <c r="A271" s="148" t="s">
        <v>751</v>
      </c>
      <c r="B271" s="147">
        <v>4.8723133879307802E-2</v>
      </c>
      <c r="C271" s="147">
        <v>0.57124291890114898</v>
      </c>
      <c r="D271" s="147" t="s">
        <v>262</v>
      </c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</row>
    <row r="272" spans="1:16" x14ac:dyDescent="0.2">
      <c r="A272" s="148" t="s">
        <v>1983</v>
      </c>
      <c r="B272" s="147">
        <v>4.8723133879307802E-2</v>
      </c>
      <c r="C272" s="147">
        <v>0.57124291890114898</v>
      </c>
      <c r="D272" s="147" t="s">
        <v>262</v>
      </c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</row>
    <row r="273" spans="1:16" x14ac:dyDescent="0.2">
      <c r="A273" s="148" t="s">
        <v>753</v>
      </c>
      <c r="B273" s="147">
        <v>4.8723133879307802E-2</v>
      </c>
      <c r="C273" s="147">
        <v>0.57124291890114898</v>
      </c>
      <c r="D273" s="147" t="s">
        <v>262</v>
      </c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</row>
    <row r="274" spans="1:16" x14ac:dyDescent="0.2">
      <c r="A274" s="148" t="s">
        <v>750</v>
      </c>
      <c r="B274" s="147">
        <v>4.8723133879307802E-2</v>
      </c>
      <c r="C274" s="147">
        <v>0.57124291890114898</v>
      </c>
      <c r="D274" s="147" t="s">
        <v>262</v>
      </c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</row>
    <row r="275" spans="1:16" x14ac:dyDescent="0.2">
      <c r="A275" s="148" t="s">
        <v>2112</v>
      </c>
      <c r="B275" s="147">
        <v>4.8723133879307802E-2</v>
      </c>
      <c r="C275" s="147">
        <v>0.57124291890114898</v>
      </c>
      <c r="D275" s="147" t="s">
        <v>262</v>
      </c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</row>
    <row r="276" spans="1:16" x14ac:dyDescent="0.2">
      <c r="A276" s="148" t="s">
        <v>1996</v>
      </c>
      <c r="B276" s="147">
        <v>4.8723133879307802E-2</v>
      </c>
      <c r="C276" s="147">
        <v>0.57124291890114898</v>
      </c>
      <c r="D276" s="147" t="s">
        <v>262</v>
      </c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</row>
    <row r="277" spans="1:16" x14ac:dyDescent="0.2">
      <c r="A277" s="148" t="s">
        <v>2113</v>
      </c>
      <c r="B277" s="147">
        <v>4.8723133879307802E-2</v>
      </c>
      <c r="C277" s="147">
        <v>0.57124291890114898</v>
      </c>
      <c r="D277" s="147" t="s">
        <v>262</v>
      </c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</row>
  </sheetData>
  <mergeCells count="9">
    <mergeCell ref="A2:H2"/>
    <mergeCell ref="I2:P2"/>
    <mergeCell ref="A1:P1"/>
    <mergeCell ref="I3:P3"/>
    <mergeCell ref="I4:L4"/>
    <mergeCell ref="M4:P4"/>
    <mergeCell ref="A3:H3"/>
    <mergeCell ref="A4:D4"/>
    <mergeCell ref="E4:H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537"/>
  <sheetViews>
    <sheetView workbookViewId="0">
      <selection activeCell="A2" sqref="A2:H2"/>
    </sheetView>
  </sheetViews>
  <sheetFormatPr baseColWidth="10" defaultColWidth="11" defaultRowHeight="16" x14ac:dyDescent="0.2"/>
  <cols>
    <col min="1" max="1" width="29.5" bestFit="1" customWidth="1"/>
    <col min="2" max="3" width="12.1640625" bestFit="1" customWidth="1"/>
    <col min="4" max="4" width="8.6640625" bestFit="1" customWidth="1"/>
    <col min="5" max="5" width="30.33203125" bestFit="1" customWidth="1"/>
    <col min="6" max="7" width="12.1640625" bestFit="1" customWidth="1"/>
    <col min="8" max="8" width="8.6640625" bestFit="1" customWidth="1"/>
    <col min="9" max="9" width="11.33203125" bestFit="1" customWidth="1"/>
    <col min="10" max="10" width="37.5" bestFit="1" customWidth="1"/>
    <col min="11" max="11" width="10" bestFit="1" customWidth="1"/>
    <col min="12" max="12" width="9.6640625" bestFit="1" customWidth="1"/>
    <col min="13" max="13" width="8.6640625" bestFit="1" customWidth="1"/>
    <col min="14" max="14" width="8.1640625" bestFit="1" customWidth="1"/>
    <col min="15" max="15" width="11.33203125" bestFit="1" customWidth="1"/>
    <col min="16" max="16" width="37.6640625" bestFit="1" customWidth="1"/>
    <col min="17" max="17" width="10" bestFit="1" customWidth="1"/>
    <col min="18" max="18" width="9.6640625" bestFit="1" customWidth="1"/>
    <col min="19" max="19" width="8.6640625" bestFit="1" customWidth="1"/>
    <col min="20" max="20" width="8.1640625" bestFit="1" customWidth="1"/>
    <col min="21" max="21" width="11.33203125" bestFit="1" customWidth="1"/>
    <col min="22" max="22" width="38.83203125" bestFit="1" customWidth="1"/>
    <col min="23" max="23" width="10" bestFit="1" customWidth="1"/>
    <col min="24" max="24" width="9.6640625" bestFit="1" customWidth="1"/>
    <col min="25" max="25" width="8.6640625" bestFit="1" customWidth="1"/>
    <col min="26" max="26" width="8.1640625" bestFit="1" customWidth="1"/>
  </cols>
  <sheetData>
    <row r="1" spans="1:26" s="189" customFormat="1" x14ac:dyDescent="0.2">
      <c r="A1" s="395" t="s">
        <v>2848</v>
      </c>
      <c r="B1" s="395"/>
      <c r="C1" s="395"/>
      <c r="D1" s="395"/>
      <c r="E1" s="395"/>
      <c r="F1" s="395"/>
      <c r="G1" s="395"/>
      <c r="H1" s="395"/>
      <c r="I1" s="396"/>
      <c r="J1" s="396"/>
      <c r="K1" s="396"/>
      <c r="L1" s="396"/>
      <c r="M1" s="396"/>
      <c r="N1" s="396"/>
      <c r="O1" s="396"/>
    </row>
    <row r="2" spans="1:26" x14ac:dyDescent="0.2">
      <c r="A2" s="397" t="s">
        <v>1136</v>
      </c>
      <c r="B2" s="397"/>
      <c r="C2" s="397"/>
      <c r="D2" s="397"/>
      <c r="E2" s="397"/>
      <c r="F2" s="397"/>
      <c r="G2" s="397"/>
      <c r="H2" s="397"/>
      <c r="I2" s="398" t="s">
        <v>1137</v>
      </c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400"/>
    </row>
    <row r="3" spans="1:26" x14ac:dyDescent="0.2">
      <c r="A3" s="370" t="s">
        <v>255</v>
      </c>
      <c r="B3" s="370"/>
      <c r="C3" s="370"/>
      <c r="D3" s="370"/>
      <c r="E3" s="370" t="s">
        <v>256</v>
      </c>
      <c r="F3" s="370"/>
      <c r="G3" s="370"/>
      <c r="H3" s="370"/>
      <c r="I3" s="360" t="s">
        <v>1138</v>
      </c>
      <c r="J3" s="360"/>
      <c r="K3" s="360"/>
      <c r="L3" s="360"/>
      <c r="M3" s="360"/>
      <c r="N3" s="360"/>
      <c r="O3" s="360" t="s">
        <v>1139</v>
      </c>
      <c r="P3" s="360"/>
      <c r="Q3" s="360"/>
      <c r="R3" s="360"/>
      <c r="S3" s="360"/>
      <c r="T3" s="360"/>
      <c r="U3" s="360" t="s">
        <v>1140</v>
      </c>
      <c r="V3" s="360"/>
      <c r="W3" s="360"/>
      <c r="X3" s="360"/>
      <c r="Y3" s="360"/>
      <c r="Z3" s="360"/>
    </row>
    <row r="4" spans="1:26" x14ac:dyDescent="0.2">
      <c r="A4" s="124" t="s">
        <v>257</v>
      </c>
      <c r="B4" s="124" t="s">
        <v>258</v>
      </c>
      <c r="C4" s="124" t="s">
        <v>259</v>
      </c>
      <c r="D4" s="124" t="s">
        <v>260</v>
      </c>
      <c r="E4" s="124" t="s">
        <v>257</v>
      </c>
      <c r="F4" s="124" t="s">
        <v>258</v>
      </c>
      <c r="G4" s="124" t="s">
        <v>259</v>
      </c>
      <c r="H4" s="124" t="s">
        <v>260</v>
      </c>
      <c r="I4" s="144" t="s">
        <v>1141</v>
      </c>
      <c r="J4" s="144" t="s">
        <v>1142</v>
      </c>
      <c r="K4" s="144" t="s">
        <v>1143</v>
      </c>
      <c r="L4" s="144" t="s">
        <v>1144</v>
      </c>
      <c r="M4" s="144" t="s">
        <v>1145</v>
      </c>
      <c r="N4" s="144" t="s">
        <v>1146</v>
      </c>
      <c r="O4" s="144" t="s">
        <v>1141</v>
      </c>
      <c r="P4" s="144" t="s">
        <v>1142</v>
      </c>
      <c r="Q4" s="144" t="s">
        <v>1143</v>
      </c>
      <c r="R4" s="144" t="s">
        <v>1144</v>
      </c>
      <c r="S4" s="144" t="s">
        <v>1145</v>
      </c>
      <c r="T4" s="144" t="s">
        <v>1146</v>
      </c>
      <c r="U4" s="144" t="s">
        <v>1141</v>
      </c>
      <c r="V4" s="144" t="s">
        <v>1142</v>
      </c>
      <c r="W4" s="144" t="s">
        <v>1143</v>
      </c>
      <c r="X4" s="144" t="s">
        <v>1144</v>
      </c>
      <c r="Y4" s="144" t="s">
        <v>1145</v>
      </c>
      <c r="Z4" s="144" t="s">
        <v>1146</v>
      </c>
    </row>
    <row r="5" spans="1:26" x14ac:dyDescent="0.2">
      <c r="A5" t="s">
        <v>263</v>
      </c>
      <c r="B5" s="134">
        <v>1.8327552980684801E-222</v>
      </c>
      <c r="C5" s="134">
        <v>9.0977972996119299E-219</v>
      </c>
      <c r="D5" t="s">
        <v>262</v>
      </c>
      <c r="E5" t="s">
        <v>777</v>
      </c>
      <c r="F5">
        <v>0</v>
      </c>
      <c r="G5">
        <v>0</v>
      </c>
      <c r="H5" t="s">
        <v>778</v>
      </c>
      <c r="I5" t="s">
        <v>1147</v>
      </c>
      <c r="J5" t="s">
        <v>1148</v>
      </c>
      <c r="K5">
        <v>676</v>
      </c>
      <c r="L5">
        <v>636</v>
      </c>
      <c r="M5">
        <v>232.38</v>
      </c>
      <c r="N5" t="s">
        <v>1149</v>
      </c>
      <c r="O5" t="s">
        <v>1389</v>
      </c>
      <c r="P5" t="s">
        <v>1390</v>
      </c>
      <c r="Q5">
        <v>4974</v>
      </c>
      <c r="R5">
        <v>2697</v>
      </c>
      <c r="S5">
        <v>1721.36</v>
      </c>
      <c r="T5" t="s">
        <v>1149</v>
      </c>
      <c r="U5" t="s">
        <v>1618</v>
      </c>
      <c r="V5" t="s">
        <v>1619</v>
      </c>
      <c r="W5">
        <v>627</v>
      </c>
      <c r="X5">
        <v>627</v>
      </c>
      <c r="Y5">
        <v>210.59</v>
      </c>
      <c r="Z5" t="s">
        <v>1149</v>
      </c>
    </row>
    <row r="6" spans="1:26" x14ac:dyDescent="0.2">
      <c r="A6" t="s">
        <v>261</v>
      </c>
      <c r="B6" s="134">
        <v>2.4340684534725499E-213</v>
      </c>
      <c r="C6" s="134">
        <v>6.0413579015188698E-210</v>
      </c>
      <c r="D6" t="s">
        <v>262</v>
      </c>
      <c r="E6" t="s">
        <v>779</v>
      </c>
      <c r="F6">
        <v>0</v>
      </c>
      <c r="G6">
        <v>0</v>
      </c>
      <c r="H6" t="s">
        <v>778</v>
      </c>
      <c r="I6" t="s">
        <v>1150</v>
      </c>
      <c r="J6" t="s">
        <v>1151</v>
      </c>
      <c r="K6">
        <v>7036</v>
      </c>
      <c r="L6">
        <v>3456</v>
      </c>
      <c r="M6">
        <v>2418.71</v>
      </c>
      <c r="N6" t="s">
        <v>1149</v>
      </c>
      <c r="O6" t="s">
        <v>1391</v>
      </c>
      <c r="P6" t="s">
        <v>1392</v>
      </c>
      <c r="Q6">
        <v>633</v>
      </c>
      <c r="R6">
        <v>442</v>
      </c>
      <c r="S6">
        <v>219.06</v>
      </c>
      <c r="T6" t="s">
        <v>1149</v>
      </c>
      <c r="U6" t="s">
        <v>1620</v>
      </c>
      <c r="V6" t="s">
        <v>1621</v>
      </c>
      <c r="W6">
        <v>4144</v>
      </c>
      <c r="X6">
        <v>2384</v>
      </c>
      <c r="Y6">
        <v>1391.84</v>
      </c>
      <c r="Z6" t="s">
        <v>1149</v>
      </c>
    </row>
    <row r="7" spans="1:26" x14ac:dyDescent="0.2">
      <c r="A7" t="s">
        <v>265</v>
      </c>
      <c r="B7" s="134">
        <v>1.01654367053191E-119</v>
      </c>
      <c r="C7" s="134">
        <v>1.6820409268401299E-116</v>
      </c>
      <c r="D7" t="s">
        <v>262</v>
      </c>
      <c r="E7" t="s">
        <v>780</v>
      </c>
      <c r="F7" s="134">
        <v>2.7039519092999602E-155</v>
      </c>
      <c r="G7" s="134">
        <v>4.4741390925883298E-152</v>
      </c>
      <c r="H7" t="s">
        <v>778</v>
      </c>
      <c r="I7" t="s">
        <v>1152</v>
      </c>
      <c r="J7" t="s">
        <v>1153</v>
      </c>
      <c r="K7">
        <v>627</v>
      </c>
      <c r="L7">
        <v>470</v>
      </c>
      <c r="M7">
        <v>215.54</v>
      </c>
      <c r="N7" t="s">
        <v>1149</v>
      </c>
      <c r="O7" t="s">
        <v>1393</v>
      </c>
      <c r="P7" t="s">
        <v>1394</v>
      </c>
      <c r="Q7">
        <v>178</v>
      </c>
      <c r="R7">
        <v>152</v>
      </c>
      <c r="S7">
        <v>61.6</v>
      </c>
      <c r="T7" t="s">
        <v>1149</v>
      </c>
      <c r="U7" t="s">
        <v>1632</v>
      </c>
      <c r="V7" t="s">
        <v>1633</v>
      </c>
      <c r="W7">
        <v>296</v>
      </c>
      <c r="X7">
        <v>208</v>
      </c>
      <c r="Y7">
        <v>99.42</v>
      </c>
      <c r="Z7" t="s">
        <v>1149</v>
      </c>
    </row>
    <row r="8" spans="1:26" x14ac:dyDescent="0.2">
      <c r="A8" t="s">
        <v>264</v>
      </c>
      <c r="B8" s="134">
        <v>1.26773549340099E-112</v>
      </c>
      <c r="C8" s="134">
        <v>1.5732597473106299E-109</v>
      </c>
      <c r="D8" t="s">
        <v>262</v>
      </c>
      <c r="E8" t="s">
        <v>783</v>
      </c>
      <c r="F8" s="134">
        <v>3.05375975018768E-139</v>
      </c>
      <c r="G8" s="134">
        <v>3.7897158499829102E-136</v>
      </c>
      <c r="H8" t="s">
        <v>778</v>
      </c>
      <c r="I8" t="s">
        <v>1154</v>
      </c>
      <c r="J8" t="s">
        <v>1155</v>
      </c>
      <c r="K8">
        <v>1716</v>
      </c>
      <c r="L8">
        <v>946</v>
      </c>
      <c r="M8">
        <v>589.9</v>
      </c>
      <c r="N8" t="s">
        <v>1149</v>
      </c>
      <c r="O8" t="s">
        <v>1395</v>
      </c>
      <c r="P8" t="s">
        <v>1396</v>
      </c>
      <c r="Q8">
        <v>291</v>
      </c>
      <c r="R8">
        <v>199</v>
      </c>
      <c r="S8">
        <v>100.71</v>
      </c>
      <c r="T8" t="s">
        <v>1149</v>
      </c>
      <c r="U8" t="s">
        <v>1634</v>
      </c>
      <c r="V8" t="s">
        <v>1635</v>
      </c>
      <c r="W8">
        <v>89</v>
      </c>
      <c r="X8">
        <v>83</v>
      </c>
      <c r="Y8">
        <v>29.89</v>
      </c>
      <c r="Z8" t="s">
        <v>1149</v>
      </c>
    </row>
    <row r="9" spans="1:26" x14ac:dyDescent="0.2">
      <c r="A9" t="s">
        <v>266</v>
      </c>
      <c r="B9" s="134">
        <v>9.79176289939274E-97</v>
      </c>
      <c r="C9" s="134">
        <v>9.7212622065171094E-94</v>
      </c>
      <c r="D9" t="s">
        <v>262</v>
      </c>
      <c r="E9" t="s">
        <v>781</v>
      </c>
      <c r="F9" s="134">
        <v>1.01204346201859E-137</v>
      </c>
      <c r="G9" s="134">
        <v>1.00475674909206E-134</v>
      </c>
      <c r="H9" t="s">
        <v>778</v>
      </c>
      <c r="I9" t="s">
        <v>1156</v>
      </c>
      <c r="J9" t="s">
        <v>1157</v>
      </c>
      <c r="K9">
        <v>622</v>
      </c>
      <c r="L9">
        <v>355</v>
      </c>
      <c r="M9">
        <v>213.82</v>
      </c>
      <c r="N9" t="s">
        <v>1149</v>
      </c>
      <c r="O9" t="s">
        <v>1423</v>
      </c>
      <c r="P9" t="s">
        <v>1424</v>
      </c>
      <c r="Q9">
        <v>17452</v>
      </c>
      <c r="R9">
        <v>7854</v>
      </c>
      <c r="S9">
        <v>6039.65</v>
      </c>
      <c r="T9" s="134">
        <v>1.1E-26</v>
      </c>
      <c r="U9" t="s">
        <v>1644</v>
      </c>
      <c r="V9" t="s">
        <v>1645</v>
      </c>
      <c r="W9">
        <v>718</v>
      </c>
      <c r="X9">
        <v>387</v>
      </c>
      <c r="Y9">
        <v>241.15</v>
      </c>
      <c r="Z9" s="134">
        <v>3.7999999999999998E-29</v>
      </c>
    </row>
    <row r="10" spans="1:26" x14ac:dyDescent="0.2">
      <c r="A10" t="s">
        <v>267</v>
      </c>
      <c r="B10" s="134">
        <v>3.5245786881958203E-92</v>
      </c>
      <c r="C10" s="134">
        <v>2.9160014347006801E-89</v>
      </c>
      <c r="D10" t="s">
        <v>262</v>
      </c>
      <c r="E10" t="s">
        <v>785</v>
      </c>
      <c r="F10" s="134">
        <v>4.8843295764451404E-109</v>
      </c>
      <c r="G10" s="134">
        <v>4.0409686695789502E-106</v>
      </c>
      <c r="H10" t="s">
        <v>778</v>
      </c>
      <c r="I10" t="s">
        <v>1158</v>
      </c>
      <c r="J10" t="s">
        <v>1159</v>
      </c>
      <c r="K10">
        <v>202</v>
      </c>
      <c r="L10">
        <v>149</v>
      </c>
      <c r="M10">
        <v>69.44</v>
      </c>
      <c r="N10" s="134">
        <v>3.5000000000000003E-30</v>
      </c>
      <c r="O10" t="s">
        <v>1401</v>
      </c>
      <c r="P10" t="s">
        <v>1402</v>
      </c>
      <c r="Q10">
        <v>1237</v>
      </c>
      <c r="R10">
        <v>605</v>
      </c>
      <c r="S10">
        <v>428.09</v>
      </c>
      <c r="T10" s="134">
        <v>2.1E-25</v>
      </c>
      <c r="U10" t="s">
        <v>1622</v>
      </c>
      <c r="V10" t="s">
        <v>1623</v>
      </c>
      <c r="W10">
        <v>30373</v>
      </c>
      <c r="X10">
        <v>10998</v>
      </c>
      <c r="Y10">
        <v>10201.370000000001</v>
      </c>
      <c r="Z10" s="134">
        <v>1.7000000000000001E-26</v>
      </c>
    </row>
    <row r="11" spans="1:26" x14ac:dyDescent="0.2">
      <c r="A11" t="s">
        <v>268</v>
      </c>
      <c r="B11" s="134">
        <v>2.5958268618370902E-81</v>
      </c>
      <c r="C11" s="134">
        <v>1.8408120774513301E-78</v>
      </c>
      <c r="D11" t="s">
        <v>262</v>
      </c>
      <c r="E11" t="s">
        <v>784</v>
      </c>
      <c r="F11" s="134">
        <v>7.13681923965709E-77</v>
      </c>
      <c r="G11" s="134">
        <v>5.0610243865225399E-74</v>
      </c>
      <c r="H11" t="s">
        <v>778</v>
      </c>
      <c r="I11" t="s">
        <v>1160</v>
      </c>
      <c r="J11" t="s">
        <v>1161</v>
      </c>
      <c r="K11">
        <v>408</v>
      </c>
      <c r="L11">
        <v>238</v>
      </c>
      <c r="M11">
        <v>140.26</v>
      </c>
      <c r="N11" s="134">
        <v>4.1000000000000003E-23</v>
      </c>
      <c r="O11" t="s">
        <v>1399</v>
      </c>
      <c r="P11" t="s">
        <v>1400</v>
      </c>
      <c r="Q11">
        <v>234</v>
      </c>
      <c r="R11">
        <v>160</v>
      </c>
      <c r="S11">
        <v>80.98</v>
      </c>
      <c r="T11" s="134">
        <v>7.3999999999999996E-24</v>
      </c>
      <c r="U11" t="s">
        <v>1626</v>
      </c>
      <c r="V11" t="s">
        <v>1627</v>
      </c>
      <c r="W11">
        <v>181</v>
      </c>
      <c r="X11">
        <v>131</v>
      </c>
      <c r="Y11">
        <v>60.79</v>
      </c>
      <c r="Z11" s="134">
        <v>1.8000000000000001E-26</v>
      </c>
    </row>
    <row r="12" spans="1:26" x14ac:dyDescent="0.2">
      <c r="A12" t="s">
        <v>272</v>
      </c>
      <c r="B12" s="134">
        <v>9.0702606927569207E-49</v>
      </c>
      <c r="C12" s="134">
        <v>5.6280967598556697E-46</v>
      </c>
      <c r="D12" t="s">
        <v>262</v>
      </c>
      <c r="E12" t="s">
        <v>788</v>
      </c>
      <c r="F12" s="134">
        <v>3.5687391184370599E-68</v>
      </c>
      <c r="G12" s="134">
        <v>2.2144026229901998E-65</v>
      </c>
      <c r="H12" t="s">
        <v>778</v>
      </c>
      <c r="I12" t="s">
        <v>1166</v>
      </c>
      <c r="J12" t="s">
        <v>1167</v>
      </c>
      <c r="K12">
        <v>372</v>
      </c>
      <c r="L12">
        <v>222</v>
      </c>
      <c r="M12">
        <v>127.88</v>
      </c>
      <c r="N12" s="134">
        <v>9.7E-21</v>
      </c>
      <c r="O12" t="s">
        <v>1413</v>
      </c>
      <c r="P12" t="s">
        <v>1414</v>
      </c>
      <c r="Q12">
        <v>1119</v>
      </c>
      <c r="R12">
        <v>537</v>
      </c>
      <c r="S12">
        <v>387.25</v>
      </c>
      <c r="T12" s="134">
        <v>1.5999999999999999E-20</v>
      </c>
      <c r="U12" t="s">
        <v>1648</v>
      </c>
      <c r="V12" t="s">
        <v>1649</v>
      </c>
      <c r="W12">
        <v>137</v>
      </c>
      <c r="X12">
        <v>106</v>
      </c>
      <c r="Y12">
        <v>46.01</v>
      </c>
      <c r="Z12" s="134">
        <v>1.1000000000000001E-25</v>
      </c>
    </row>
    <row r="13" spans="1:26" x14ac:dyDescent="0.2">
      <c r="A13" t="s">
        <v>275</v>
      </c>
      <c r="B13" s="134">
        <v>1.6991755763682401E-47</v>
      </c>
      <c r="C13" s="134">
        <v>9.3718972901021601E-45</v>
      </c>
      <c r="D13" t="s">
        <v>262</v>
      </c>
      <c r="E13" t="s">
        <v>782</v>
      </c>
      <c r="F13" s="134">
        <v>2.5326489061408698E-60</v>
      </c>
      <c r="G13" s="134">
        <v>1.3968965744536999E-57</v>
      </c>
      <c r="H13" t="s">
        <v>778</v>
      </c>
      <c r="I13" t="s">
        <v>1162</v>
      </c>
      <c r="J13" t="s">
        <v>1163</v>
      </c>
      <c r="K13">
        <v>63</v>
      </c>
      <c r="L13">
        <v>56</v>
      </c>
      <c r="M13">
        <v>21.66</v>
      </c>
      <c r="N13" s="134">
        <v>3.2999999999999998E-19</v>
      </c>
      <c r="O13" t="s">
        <v>1397</v>
      </c>
      <c r="P13" t="s">
        <v>1398</v>
      </c>
      <c r="Q13">
        <v>603</v>
      </c>
      <c r="R13">
        <v>333</v>
      </c>
      <c r="S13">
        <v>208.68</v>
      </c>
      <c r="T13" s="134">
        <v>1.7E-18</v>
      </c>
      <c r="U13" t="s">
        <v>1628</v>
      </c>
      <c r="V13" t="s">
        <v>1629</v>
      </c>
      <c r="W13">
        <v>964</v>
      </c>
      <c r="X13">
        <v>478</v>
      </c>
      <c r="Y13">
        <v>323.77999999999997</v>
      </c>
      <c r="Z13" s="134">
        <v>7.8E-25</v>
      </c>
    </row>
    <row r="14" spans="1:26" x14ac:dyDescent="0.2">
      <c r="A14" t="s">
        <v>269</v>
      </c>
      <c r="B14" s="134">
        <v>6.0291936416918399E-43</v>
      </c>
      <c r="C14" s="134">
        <v>2.9928917237358299E-40</v>
      </c>
      <c r="D14" t="s">
        <v>262</v>
      </c>
      <c r="E14" t="s">
        <v>786</v>
      </c>
      <c r="F14" s="134">
        <v>1.55075624717184E-49</v>
      </c>
      <c r="G14" s="134">
        <v>7.6979540109610105E-47</v>
      </c>
      <c r="H14" t="s">
        <v>778</v>
      </c>
      <c r="I14" t="s">
        <v>1186</v>
      </c>
      <c r="J14" t="s">
        <v>1187</v>
      </c>
      <c r="K14">
        <v>1930</v>
      </c>
      <c r="L14">
        <v>977</v>
      </c>
      <c r="M14">
        <v>663.46</v>
      </c>
      <c r="N14" s="134">
        <v>4.8000000000000005E-19</v>
      </c>
      <c r="O14" t="s">
        <v>1403</v>
      </c>
      <c r="P14" t="s">
        <v>1404</v>
      </c>
      <c r="Q14">
        <v>330</v>
      </c>
      <c r="R14">
        <v>211</v>
      </c>
      <c r="S14">
        <v>114.2</v>
      </c>
      <c r="T14" s="134">
        <v>1.0000000000000001E-17</v>
      </c>
      <c r="U14" t="s">
        <v>1630</v>
      </c>
      <c r="V14" t="s">
        <v>1631</v>
      </c>
      <c r="W14">
        <v>1597</v>
      </c>
      <c r="X14">
        <v>810</v>
      </c>
      <c r="Y14">
        <v>536.38</v>
      </c>
      <c r="Z14" s="134">
        <v>3.3999999999999999E-24</v>
      </c>
    </row>
    <row r="15" spans="1:26" x14ac:dyDescent="0.2">
      <c r="A15" t="s">
        <v>270</v>
      </c>
      <c r="B15" s="134">
        <v>1.43185301741215E-42</v>
      </c>
      <c r="C15" s="134">
        <v>6.4615621622126501E-40</v>
      </c>
      <c r="D15" t="s">
        <v>262</v>
      </c>
      <c r="E15" t="s">
        <v>789</v>
      </c>
      <c r="F15" s="134">
        <v>1.1264922617019701E-41</v>
      </c>
      <c r="G15" s="134">
        <v>5.08355235189871E-39</v>
      </c>
      <c r="H15" t="s">
        <v>778</v>
      </c>
      <c r="I15" t="s">
        <v>1204</v>
      </c>
      <c r="J15" t="s">
        <v>1205</v>
      </c>
      <c r="K15">
        <v>179</v>
      </c>
      <c r="L15">
        <v>120</v>
      </c>
      <c r="M15">
        <v>61.53</v>
      </c>
      <c r="N15" s="134">
        <v>5.4999999999999996E-19</v>
      </c>
      <c r="O15" t="s">
        <v>1405</v>
      </c>
      <c r="P15" t="s">
        <v>1406</v>
      </c>
      <c r="Q15">
        <v>192</v>
      </c>
      <c r="R15">
        <v>119</v>
      </c>
      <c r="S15">
        <v>66.45</v>
      </c>
      <c r="T15" s="134">
        <v>9.9000000000000007E-15</v>
      </c>
      <c r="U15" t="s">
        <v>1636</v>
      </c>
      <c r="V15" t="s">
        <v>1637</v>
      </c>
      <c r="W15">
        <v>329</v>
      </c>
      <c r="X15">
        <v>198</v>
      </c>
      <c r="Y15">
        <v>110.5</v>
      </c>
      <c r="Z15" s="134">
        <v>5.3999999999999997E-23</v>
      </c>
    </row>
    <row r="16" spans="1:26" x14ac:dyDescent="0.2">
      <c r="A16" t="s">
        <v>271</v>
      </c>
      <c r="B16" s="134">
        <v>1.9134084541423801E-41</v>
      </c>
      <c r="C16" s="134">
        <v>7.9151329719689798E-39</v>
      </c>
      <c r="D16" t="s">
        <v>262</v>
      </c>
      <c r="E16" t="s">
        <v>806</v>
      </c>
      <c r="F16" s="134">
        <v>1.6477231061024901E-39</v>
      </c>
      <c r="G16" s="134">
        <v>6.8160812489106296E-37</v>
      </c>
      <c r="H16" t="s">
        <v>778</v>
      </c>
      <c r="I16" t="s">
        <v>1174</v>
      </c>
      <c r="J16" t="s">
        <v>1175</v>
      </c>
      <c r="K16">
        <v>170</v>
      </c>
      <c r="L16">
        <v>113</v>
      </c>
      <c r="M16">
        <v>58.44</v>
      </c>
      <c r="N16" s="134">
        <v>1.5E-17</v>
      </c>
      <c r="O16" t="s">
        <v>1411</v>
      </c>
      <c r="P16" t="s">
        <v>1412</v>
      </c>
      <c r="Q16">
        <v>83</v>
      </c>
      <c r="R16">
        <v>61</v>
      </c>
      <c r="S16">
        <v>28.72</v>
      </c>
      <c r="T16" s="134">
        <v>5.6000000000000004E-13</v>
      </c>
      <c r="U16" t="s">
        <v>1638</v>
      </c>
      <c r="V16" t="s">
        <v>1639</v>
      </c>
      <c r="W16">
        <v>153</v>
      </c>
      <c r="X16">
        <v>111</v>
      </c>
      <c r="Y16">
        <v>51.39</v>
      </c>
      <c r="Z16" s="134">
        <v>8.2999999999999999E-23</v>
      </c>
    </row>
    <row r="17" spans="1:26" x14ac:dyDescent="0.2">
      <c r="A17" t="s">
        <v>276</v>
      </c>
      <c r="B17" s="134">
        <v>3.7127952752297003E-40</v>
      </c>
      <c r="C17" s="134">
        <v>1.41771659586463E-37</v>
      </c>
      <c r="D17" t="s">
        <v>262</v>
      </c>
      <c r="E17" t="s">
        <v>800</v>
      </c>
      <c r="F17" s="134">
        <v>1.00479685048407E-32</v>
      </c>
      <c r="G17" s="134">
        <v>3.8367781275407097E-30</v>
      </c>
      <c r="H17" t="s">
        <v>778</v>
      </c>
      <c r="I17" t="s">
        <v>1200</v>
      </c>
      <c r="J17" t="s">
        <v>1201</v>
      </c>
      <c r="K17">
        <v>1061</v>
      </c>
      <c r="L17">
        <v>498</v>
      </c>
      <c r="M17">
        <v>364.73</v>
      </c>
      <c r="N17" s="134">
        <v>1.6999999999999999E-17</v>
      </c>
      <c r="O17" t="s">
        <v>1419</v>
      </c>
      <c r="P17" t="s">
        <v>1420</v>
      </c>
      <c r="Q17">
        <v>85</v>
      </c>
      <c r="R17">
        <v>62</v>
      </c>
      <c r="S17">
        <v>29.42</v>
      </c>
      <c r="T17" s="134">
        <v>6.4E-13</v>
      </c>
      <c r="U17" t="s">
        <v>1624</v>
      </c>
      <c r="V17" t="s">
        <v>1625</v>
      </c>
      <c r="W17">
        <v>13072</v>
      </c>
      <c r="X17">
        <v>5036</v>
      </c>
      <c r="Y17">
        <v>4390.49</v>
      </c>
      <c r="Z17" s="134">
        <v>5.9000000000000001E-22</v>
      </c>
    </row>
    <row r="18" spans="1:26" x14ac:dyDescent="0.2">
      <c r="A18" t="s">
        <v>274</v>
      </c>
      <c r="B18" s="134">
        <v>6.2150768923330506E-39</v>
      </c>
      <c r="C18" s="134">
        <v>2.2036886923958E-36</v>
      </c>
      <c r="D18" t="s">
        <v>262</v>
      </c>
      <c r="E18" t="s">
        <v>787</v>
      </c>
      <c r="F18" s="134">
        <v>4.1626364766952199E-25</v>
      </c>
      <c r="G18" s="134">
        <v>1.4759519621653599E-22</v>
      </c>
      <c r="H18" t="s">
        <v>778</v>
      </c>
      <c r="I18" t="s">
        <v>1180</v>
      </c>
      <c r="J18" t="s">
        <v>1181</v>
      </c>
      <c r="K18">
        <v>2022</v>
      </c>
      <c r="L18">
        <v>1005</v>
      </c>
      <c r="M18">
        <v>695.09</v>
      </c>
      <c r="N18" s="134">
        <v>5.1E-15</v>
      </c>
      <c r="O18" t="s">
        <v>1409</v>
      </c>
      <c r="P18" t="s">
        <v>1410</v>
      </c>
      <c r="Q18">
        <v>67</v>
      </c>
      <c r="R18">
        <v>52</v>
      </c>
      <c r="S18">
        <v>23.19</v>
      </c>
      <c r="T18" s="134">
        <v>7.3999999999999998E-13</v>
      </c>
      <c r="U18" t="s">
        <v>1652</v>
      </c>
      <c r="V18" t="s">
        <v>1653</v>
      </c>
      <c r="W18">
        <v>293</v>
      </c>
      <c r="X18">
        <v>179</v>
      </c>
      <c r="Y18">
        <v>98.41</v>
      </c>
      <c r="Z18" s="134">
        <v>5.9999999999999998E-22</v>
      </c>
    </row>
    <row r="19" spans="1:26" x14ac:dyDescent="0.2">
      <c r="A19" t="s">
        <v>278</v>
      </c>
      <c r="B19" s="134">
        <v>1.7839786311579501E-36</v>
      </c>
      <c r="C19" s="134">
        <v>5.9037799500453798E-34</v>
      </c>
      <c r="D19" t="s">
        <v>262</v>
      </c>
      <c r="E19" t="s">
        <v>808</v>
      </c>
      <c r="F19" s="134">
        <v>3.9703648935344802E-21</v>
      </c>
      <c r="G19" s="134">
        <v>1.31392608876701E-18</v>
      </c>
      <c r="H19" t="s">
        <v>778</v>
      </c>
      <c r="I19" t="s">
        <v>1178</v>
      </c>
      <c r="J19" t="s">
        <v>1179</v>
      </c>
      <c r="K19">
        <v>78</v>
      </c>
      <c r="L19">
        <v>60</v>
      </c>
      <c r="M19">
        <v>26.81</v>
      </c>
      <c r="N19" s="134">
        <v>1.9000000000000001E-14</v>
      </c>
      <c r="O19" t="s">
        <v>1407</v>
      </c>
      <c r="P19" t="s">
        <v>1408</v>
      </c>
      <c r="Q19">
        <v>946</v>
      </c>
      <c r="R19">
        <v>430</v>
      </c>
      <c r="S19">
        <v>327.38</v>
      </c>
      <c r="T19" s="134">
        <v>3.1000000000000001E-12</v>
      </c>
      <c r="U19" t="s">
        <v>1642</v>
      </c>
      <c r="V19" t="s">
        <v>1643</v>
      </c>
      <c r="W19">
        <v>277</v>
      </c>
      <c r="X19">
        <v>171</v>
      </c>
      <c r="Y19">
        <v>93.04</v>
      </c>
      <c r="Z19" s="134">
        <v>9.9000000000000003E-22</v>
      </c>
    </row>
    <row r="20" spans="1:26" x14ac:dyDescent="0.2">
      <c r="A20" t="s">
        <v>283</v>
      </c>
      <c r="B20" s="134">
        <v>1.1063723389119899E-35</v>
      </c>
      <c r="C20" s="134">
        <v>3.4325201814744502E-33</v>
      </c>
      <c r="D20" t="s">
        <v>262</v>
      </c>
      <c r="E20" t="s">
        <v>794</v>
      </c>
      <c r="F20" s="134">
        <v>4.4837847488283102E-20</v>
      </c>
      <c r="G20" s="134">
        <v>1.39109421832398E-17</v>
      </c>
      <c r="H20" t="s">
        <v>778</v>
      </c>
      <c r="I20" t="s">
        <v>1184</v>
      </c>
      <c r="J20" t="s">
        <v>1185</v>
      </c>
      <c r="K20">
        <v>153</v>
      </c>
      <c r="L20">
        <v>99</v>
      </c>
      <c r="M20">
        <v>52.6</v>
      </c>
      <c r="N20" s="134">
        <v>2E-14</v>
      </c>
      <c r="O20" t="s">
        <v>1415</v>
      </c>
      <c r="P20" t="s">
        <v>1416</v>
      </c>
      <c r="Q20">
        <v>2136</v>
      </c>
      <c r="R20">
        <v>1006</v>
      </c>
      <c r="S20">
        <v>739.21</v>
      </c>
      <c r="T20" s="134">
        <v>6.5000000000000003E-10</v>
      </c>
      <c r="U20" t="s">
        <v>1668</v>
      </c>
      <c r="V20" t="s">
        <v>1669</v>
      </c>
      <c r="W20">
        <v>1066</v>
      </c>
      <c r="X20">
        <v>498</v>
      </c>
      <c r="Y20">
        <v>358.04</v>
      </c>
      <c r="Z20" s="134">
        <v>4.1999999999999998E-19</v>
      </c>
    </row>
    <row r="21" spans="1:26" x14ac:dyDescent="0.2">
      <c r="A21" t="s">
        <v>273</v>
      </c>
      <c r="B21" s="134">
        <v>1.3224052442603101E-33</v>
      </c>
      <c r="C21" s="134">
        <v>3.86142331324011E-31</v>
      </c>
      <c r="D21" t="s">
        <v>262</v>
      </c>
      <c r="E21" t="s">
        <v>790</v>
      </c>
      <c r="F21" s="134">
        <v>2.7752677023287601E-19</v>
      </c>
      <c r="G21" s="134">
        <v>8.1037816907999795E-17</v>
      </c>
      <c r="H21" t="s">
        <v>778</v>
      </c>
      <c r="I21" t="s">
        <v>1168</v>
      </c>
      <c r="J21" t="s">
        <v>1169</v>
      </c>
      <c r="K21">
        <v>78</v>
      </c>
      <c r="L21">
        <v>59</v>
      </c>
      <c r="M21">
        <v>26.81</v>
      </c>
      <c r="N21" s="134">
        <v>1.1999999999999999E-13</v>
      </c>
      <c r="O21" t="s">
        <v>1460</v>
      </c>
      <c r="P21" t="s">
        <v>1461</v>
      </c>
      <c r="Q21">
        <v>43</v>
      </c>
      <c r="R21">
        <v>34</v>
      </c>
      <c r="S21">
        <v>14.88</v>
      </c>
      <c r="T21" s="134">
        <v>3E-9</v>
      </c>
      <c r="U21" t="s">
        <v>1654</v>
      </c>
      <c r="V21" t="s">
        <v>1655</v>
      </c>
      <c r="W21">
        <v>169</v>
      </c>
      <c r="X21">
        <v>112</v>
      </c>
      <c r="Y21">
        <v>56.76</v>
      </c>
      <c r="Z21" s="134">
        <v>4.3000000000000002E-18</v>
      </c>
    </row>
    <row r="22" spans="1:26" x14ac:dyDescent="0.2">
      <c r="A22" t="s">
        <v>277</v>
      </c>
      <c r="B22" s="134">
        <v>7.8997709807183095E-33</v>
      </c>
      <c r="C22" s="134">
        <v>2.1785812860158701E-30</v>
      </c>
      <c r="D22" t="s">
        <v>262</v>
      </c>
      <c r="E22" t="s">
        <v>819</v>
      </c>
      <c r="F22" s="134">
        <v>6.6442852566252102E-19</v>
      </c>
      <c r="G22" s="134">
        <v>1.83234622299375E-16</v>
      </c>
      <c r="H22" t="s">
        <v>778</v>
      </c>
      <c r="I22" t="s">
        <v>1172</v>
      </c>
      <c r="J22" t="s">
        <v>1173</v>
      </c>
      <c r="K22">
        <v>78</v>
      </c>
      <c r="L22">
        <v>59</v>
      </c>
      <c r="M22">
        <v>26.81</v>
      </c>
      <c r="N22" s="134">
        <v>1.1999999999999999E-13</v>
      </c>
      <c r="O22" t="s">
        <v>1417</v>
      </c>
      <c r="P22" t="s">
        <v>1418</v>
      </c>
      <c r="Q22">
        <v>1317</v>
      </c>
      <c r="R22">
        <v>576</v>
      </c>
      <c r="S22">
        <v>455.78</v>
      </c>
      <c r="T22" s="134">
        <v>3.9000000000000002E-9</v>
      </c>
      <c r="U22" t="s">
        <v>1650</v>
      </c>
      <c r="V22" t="s">
        <v>1651</v>
      </c>
      <c r="W22">
        <v>288</v>
      </c>
      <c r="X22">
        <v>167</v>
      </c>
      <c r="Y22">
        <v>96.73</v>
      </c>
      <c r="Z22" s="134">
        <v>2.0000000000000001E-17</v>
      </c>
    </row>
    <row r="23" spans="1:26" x14ac:dyDescent="0.2">
      <c r="A23" t="s">
        <v>280</v>
      </c>
      <c r="B23" s="134">
        <v>2.0813504943541601E-32</v>
      </c>
      <c r="C23" s="134">
        <v>5.4378020284073901E-30</v>
      </c>
      <c r="D23" t="s">
        <v>262</v>
      </c>
      <c r="E23" t="s">
        <v>812</v>
      </c>
      <c r="F23" s="134">
        <v>6.6181071119797098E-18</v>
      </c>
      <c r="G23" s="134">
        <v>1.72906756336144E-15</v>
      </c>
      <c r="H23" t="s">
        <v>778</v>
      </c>
      <c r="I23" t="s">
        <v>1170</v>
      </c>
      <c r="J23" t="s">
        <v>1171</v>
      </c>
      <c r="K23">
        <v>78</v>
      </c>
      <c r="L23">
        <v>59</v>
      </c>
      <c r="M23">
        <v>26.81</v>
      </c>
      <c r="N23" s="134">
        <v>1.1999999999999999E-13</v>
      </c>
      <c r="O23" t="s">
        <v>1433</v>
      </c>
      <c r="P23" t="s">
        <v>1434</v>
      </c>
      <c r="Q23">
        <v>27</v>
      </c>
      <c r="R23">
        <v>24</v>
      </c>
      <c r="S23">
        <v>9.34</v>
      </c>
      <c r="T23" s="134">
        <v>7.6000000000000002E-9</v>
      </c>
      <c r="U23" t="s">
        <v>1640</v>
      </c>
      <c r="V23" t="s">
        <v>1641</v>
      </c>
      <c r="W23">
        <v>2031</v>
      </c>
      <c r="X23">
        <v>853</v>
      </c>
      <c r="Y23">
        <v>682.15</v>
      </c>
      <c r="Z23" s="134">
        <v>1.2E-15</v>
      </c>
    </row>
    <row r="24" spans="1:26" x14ac:dyDescent="0.2">
      <c r="A24" t="s">
        <v>279</v>
      </c>
      <c r="B24" s="134">
        <v>8.18175399766528E-32</v>
      </c>
      <c r="C24" s="134">
        <v>2.03071134222052E-29</v>
      </c>
      <c r="D24" t="s">
        <v>262</v>
      </c>
      <c r="E24" t="s">
        <v>847</v>
      </c>
      <c r="F24" s="134">
        <v>6.4413212756267304E-17</v>
      </c>
      <c r="G24" s="134">
        <v>1.5987359406105501E-14</v>
      </c>
      <c r="H24" t="s">
        <v>778</v>
      </c>
      <c r="I24" t="s">
        <v>1196</v>
      </c>
      <c r="J24" t="s">
        <v>1197</v>
      </c>
      <c r="K24">
        <v>1004</v>
      </c>
      <c r="L24">
        <v>812</v>
      </c>
      <c r="M24">
        <v>345.14</v>
      </c>
      <c r="N24" s="134">
        <v>2.8000000000000002E-13</v>
      </c>
      <c r="O24" t="s">
        <v>1421</v>
      </c>
      <c r="P24" t="s">
        <v>1422</v>
      </c>
      <c r="Q24">
        <v>122</v>
      </c>
      <c r="R24">
        <v>73</v>
      </c>
      <c r="S24">
        <v>42.22</v>
      </c>
      <c r="T24" s="134">
        <v>1.0999999999999999E-8</v>
      </c>
      <c r="U24" t="s">
        <v>1670</v>
      </c>
      <c r="V24" t="s">
        <v>1671</v>
      </c>
      <c r="W24">
        <v>303</v>
      </c>
      <c r="X24">
        <v>168</v>
      </c>
      <c r="Y24">
        <v>101.77</v>
      </c>
      <c r="Z24" s="134">
        <v>4.8999999999999999E-15</v>
      </c>
    </row>
    <row r="25" spans="1:26" x14ac:dyDescent="0.2">
      <c r="A25" t="s">
        <v>282</v>
      </c>
      <c r="B25" s="134">
        <v>6.7620259355263802E-30</v>
      </c>
      <c r="C25" s="134">
        <v>1.59841413066443E-27</v>
      </c>
      <c r="D25" t="s">
        <v>262</v>
      </c>
      <c r="E25" t="s">
        <v>810</v>
      </c>
      <c r="F25" s="134">
        <v>1.4198503616158999E-16</v>
      </c>
      <c r="G25" s="134">
        <v>3.35625580717206E-14</v>
      </c>
      <c r="H25" t="s">
        <v>778</v>
      </c>
      <c r="I25" t="s">
        <v>1164</v>
      </c>
      <c r="J25" t="s">
        <v>1165</v>
      </c>
      <c r="K25">
        <v>2056</v>
      </c>
      <c r="L25">
        <v>862</v>
      </c>
      <c r="M25">
        <v>706.78</v>
      </c>
      <c r="N25" s="134">
        <v>4.7999999999999997E-13</v>
      </c>
      <c r="O25" t="s">
        <v>1442</v>
      </c>
      <c r="P25" t="s">
        <v>1443</v>
      </c>
      <c r="Q25">
        <v>149</v>
      </c>
      <c r="R25">
        <v>97</v>
      </c>
      <c r="S25">
        <v>51.56</v>
      </c>
      <c r="T25" s="134">
        <v>7.1999999999999996E-8</v>
      </c>
      <c r="U25" t="s">
        <v>1658</v>
      </c>
      <c r="V25" t="s">
        <v>1659</v>
      </c>
      <c r="W25">
        <v>408</v>
      </c>
      <c r="X25">
        <v>225</v>
      </c>
      <c r="Y25">
        <v>137.03</v>
      </c>
      <c r="Z25" s="134">
        <v>1.1E-14</v>
      </c>
    </row>
    <row r="26" spans="1:26" x14ac:dyDescent="0.2">
      <c r="A26" t="s">
        <v>284</v>
      </c>
      <c r="B26" s="134">
        <v>1.6896389293973099E-29</v>
      </c>
      <c r="C26" s="134">
        <v>3.8124398388764798E-27</v>
      </c>
      <c r="D26" t="s">
        <v>262</v>
      </c>
      <c r="E26" t="s">
        <v>795</v>
      </c>
      <c r="F26" s="134">
        <v>1.4944087050850299E-14</v>
      </c>
      <c r="G26" s="134">
        <v>3.3719294600191301E-12</v>
      </c>
      <c r="H26" t="s">
        <v>778</v>
      </c>
      <c r="I26" t="s">
        <v>1188</v>
      </c>
      <c r="J26" t="s">
        <v>1189</v>
      </c>
      <c r="K26">
        <v>1125</v>
      </c>
      <c r="L26">
        <v>500</v>
      </c>
      <c r="M26">
        <v>386.73</v>
      </c>
      <c r="N26" s="134">
        <v>1.5000000000000001E-12</v>
      </c>
      <c r="O26" t="s">
        <v>1470</v>
      </c>
      <c r="P26" t="s">
        <v>1471</v>
      </c>
      <c r="Q26">
        <v>105</v>
      </c>
      <c r="R26">
        <v>63</v>
      </c>
      <c r="S26">
        <v>36.340000000000003</v>
      </c>
      <c r="T26" s="134">
        <v>9.5999999999999999E-8</v>
      </c>
      <c r="U26" t="s">
        <v>1666</v>
      </c>
      <c r="V26" t="s">
        <v>1667</v>
      </c>
      <c r="W26">
        <v>85</v>
      </c>
      <c r="X26">
        <v>61</v>
      </c>
      <c r="Y26">
        <v>28.55</v>
      </c>
      <c r="Z26" s="134">
        <v>7.3999999999999998E-13</v>
      </c>
    </row>
    <row r="27" spans="1:26" x14ac:dyDescent="0.2">
      <c r="A27" t="s">
        <v>285</v>
      </c>
      <c r="B27" s="134">
        <v>4.9479696078788298E-27</v>
      </c>
      <c r="C27" s="134">
        <v>1.06790091884828E-24</v>
      </c>
      <c r="D27" t="s">
        <v>262</v>
      </c>
      <c r="E27" t="s">
        <v>796</v>
      </c>
      <c r="F27" s="134">
        <v>3.2910673309975497E-14</v>
      </c>
      <c r="G27" s="134">
        <v>7.10298183959645E-12</v>
      </c>
      <c r="H27" t="s">
        <v>778</v>
      </c>
      <c r="I27" t="s">
        <v>1194</v>
      </c>
      <c r="J27" t="s">
        <v>1195</v>
      </c>
      <c r="K27">
        <v>444</v>
      </c>
      <c r="L27">
        <v>223</v>
      </c>
      <c r="M27">
        <v>152.63</v>
      </c>
      <c r="N27" s="134">
        <v>4.5999999999999998E-12</v>
      </c>
      <c r="O27" t="s">
        <v>1435</v>
      </c>
      <c r="P27" t="s">
        <v>1436</v>
      </c>
      <c r="Q27">
        <v>43</v>
      </c>
      <c r="R27">
        <v>32</v>
      </c>
      <c r="S27">
        <v>14.88</v>
      </c>
      <c r="T27" s="134">
        <v>1.1999999999999999E-7</v>
      </c>
      <c r="U27" t="s">
        <v>1676</v>
      </c>
      <c r="V27" t="s">
        <v>1677</v>
      </c>
      <c r="W27">
        <v>74</v>
      </c>
      <c r="X27">
        <v>55</v>
      </c>
      <c r="Y27">
        <v>24.85</v>
      </c>
      <c r="Z27" s="134">
        <v>9.3000000000000008E-13</v>
      </c>
    </row>
    <row r="28" spans="1:26" x14ac:dyDescent="0.2">
      <c r="A28" t="s">
        <v>286</v>
      </c>
      <c r="B28" s="134">
        <v>1.4871685931689E-23</v>
      </c>
      <c r="C28" s="134">
        <v>2.9529219585961701E-21</v>
      </c>
      <c r="D28" t="s">
        <v>262</v>
      </c>
      <c r="E28" t="s">
        <v>818</v>
      </c>
      <c r="F28" s="134">
        <v>4.2205738442472702E-14</v>
      </c>
      <c r="G28" s="134">
        <v>8.7295535678514407E-12</v>
      </c>
      <c r="H28" t="s">
        <v>778</v>
      </c>
      <c r="I28" t="s">
        <v>1224</v>
      </c>
      <c r="J28" t="s">
        <v>1225</v>
      </c>
      <c r="K28">
        <v>171</v>
      </c>
      <c r="L28">
        <v>100</v>
      </c>
      <c r="M28">
        <v>58.78</v>
      </c>
      <c r="N28" s="134">
        <v>1E-10</v>
      </c>
      <c r="O28" t="s">
        <v>1466</v>
      </c>
      <c r="P28" t="s">
        <v>1467</v>
      </c>
      <c r="Q28">
        <v>25</v>
      </c>
      <c r="R28">
        <v>21</v>
      </c>
      <c r="S28">
        <v>8.65</v>
      </c>
      <c r="T28" s="134">
        <v>5.3000000000000001E-7</v>
      </c>
      <c r="U28" t="s">
        <v>1664</v>
      </c>
      <c r="V28" t="s">
        <v>1665</v>
      </c>
      <c r="W28">
        <v>2447</v>
      </c>
      <c r="X28">
        <v>987</v>
      </c>
      <c r="Y28">
        <v>821.87</v>
      </c>
      <c r="Z28" s="134">
        <v>1.2999999999999999E-12</v>
      </c>
    </row>
    <row r="29" spans="1:26" x14ac:dyDescent="0.2">
      <c r="A29" t="s">
        <v>288</v>
      </c>
      <c r="B29" s="134">
        <v>1.4871685931689E-23</v>
      </c>
      <c r="C29" s="134">
        <v>2.9529219585961701E-21</v>
      </c>
      <c r="D29" t="s">
        <v>262</v>
      </c>
      <c r="E29" t="s">
        <v>903</v>
      </c>
      <c r="F29" s="134">
        <v>6.4043578969912596E-14</v>
      </c>
      <c r="G29" s="134">
        <v>1.2716493040265801E-11</v>
      </c>
      <c r="H29" t="s">
        <v>778</v>
      </c>
      <c r="I29" t="s">
        <v>1192</v>
      </c>
      <c r="J29" t="s">
        <v>1193</v>
      </c>
      <c r="K29">
        <v>161</v>
      </c>
      <c r="L29">
        <v>100</v>
      </c>
      <c r="M29">
        <v>55.35</v>
      </c>
      <c r="N29" s="134">
        <v>2.1999999999999999E-10</v>
      </c>
      <c r="O29" t="s">
        <v>1464</v>
      </c>
      <c r="P29" t="s">
        <v>1465</v>
      </c>
      <c r="Q29">
        <v>32</v>
      </c>
      <c r="R29">
        <v>25</v>
      </c>
      <c r="S29">
        <v>11.07</v>
      </c>
      <c r="T29" s="134">
        <v>5.9999999999999997E-7</v>
      </c>
      <c r="U29" t="s">
        <v>1660</v>
      </c>
      <c r="V29" t="s">
        <v>1661</v>
      </c>
      <c r="W29">
        <v>263</v>
      </c>
      <c r="X29">
        <v>145</v>
      </c>
      <c r="Y29">
        <v>88.33</v>
      </c>
      <c r="Z29" s="134">
        <v>6.2000000000000006E-11</v>
      </c>
    </row>
    <row r="30" spans="1:26" x14ac:dyDescent="0.2">
      <c r="A30" t="s">
        <v>281</v>
      </c>
      <c r="B30" s="134">
        <v>1.1211130002067099E-21</v>
      </c>
      <c r="C30" s="134">
        <v>2.14046343577927E-19</v>
      </c>
      <c r="D30" t="s">
        <v>262</v>
      </c>
      <c r="E30" t="s">
        <v>798</v>
      </c>
      <c r="F30" s="134">
        <v>7.5333051919272404E-14</v>
      </c>
      <c r="G30" s="134">
        <v>1.43828180664334E-11</v>
      </c>
      <c r="H30" t="s">
        <v>778</v>
      </c>
      <c r="I30" t="s">
        <v>1176</v>
      </c>
      <c r="J30" t="s">
        <v>1177</v>
      </c>
      <c r="K30">
        <v>1802</v>
      </c>
      <c r="L30">
        <v>757</v>
      </c>
      <c r="M30">
        <v>619.46</v>
      </c>
      <c r="N30" s="134">
        <v>8.4999999999999996E-10</v>
      </c>
      <c r="O30" t="s">
        <v>1425</v>
      </c>
      <c r="P30" t="s">
        <v>1426</v>
      </c>
      <c r="Q30">
        <v>1835</v>
      </c>
      <c r="R30">
        <v>733</v>
      </c>
      <c r="S30">
        <v>635.04</v>
      </c>
      <c r="T30" s="134">
        <v>9.2999999999999999E-7</v>
      </c>
      <c r="U30" t="s">
        <v>1678</v>
      </c>
      <c r="V30" t="s">
        <v>1679</v>
      </c>
      <c r="W30">
        <v>99</v>
      </c>
      <c r="X30">
        <v>65</v>
      </c>
      <c r="Y30">
        <v>33.25</v>
      </c>
      <c r="Z30" s="134">
        <v>7.3000000000000006E-11</v>
      </c>
    </row>
    <row r="31" spans="1:26" x14ac:dyDescent="0.2">
      <c r="A31" t="s">
        <v>294</v>
      </c>
      <c r="B31" s="134">
        <v>1.6948868087278301E-20</v>
      </c>
      <c r="C31" s="134">
        <v>3.1160807846388701E-18</v>
      </c>
      <c r="D31" t="s">
        <v>262</v>
      </c>
      <c r="E31" t="s">
        <v>797</v>
      </c>
      <c r="F31" s="134">
        <v>8.01065087838039E-12</v>
      </c>
      <c r="G31" s="134">
        <v>1.4727729985289E-9</v>
      </c>
      <c r="H31" t="s">
        <v>778</v>
      </c>
      <c r="I31" t="s">
        <v>1206</v>
      </c>
      <c r="J31" t="s">
        <v>1207</v>
      </c>
      <c r="K31">
        <v>49</v>
      </c>
      <c r="L31">
        <v>39</v>
      </c>
      <c r="M31">
        <v>16.84</v>
      </c>
      <c r="N31" s="134">
        <v>1.5E-9</v>
      </c>
      <c r="O31" t="s">
        <v>1437</v>
      </c>
      <c r="P31" t="s">
        <v>1396</v>
      </c>
      <c r="Q31">
        <v>275</v>
      </c>
      <c r="R31">
        <v>133</v>
      </c>
      <c r="S31">
        <v>95.17</v>
      </c>
      <c r="T31" s="134">
        <v>1.7999999999999999E-6</v>
      </c>
      <c r="U31" t="s">
        <v>1656</v>
      </c>
      <c r="V31" t="s">
        <v>1657</v>
      </c>
      <c r="W31">
        <v>1088</v>
      </c>
      <c r="X31">
        <v>467</v>
      </c>
      <c r="Y31">
        <v>365.43</v>
      </c>
      <c r="Z31" s="134">
        <v>8.2999999999999998E-11</v>
      </c>
    </row>
    <row r="32" spans="1:26" x14ac:dyDescent="0.2">
      <c r="A32" t="s">
        <v>290</v>
      </c>
      <c r="B32" s="134">
        <v>2.46074723503219E-20</v>
      </c>
      <c r="C32" s="134">
        <v>4.3625533123927804E-18</v>
      </c>
      <c r="D32" t="s">
        <v>262</v>
      </c>
      <c r="E32" t="s">
        <v>805</v>
      </c>
      <c r="F32" s="134">
        <v>1.85158333150545E-11</v>
      </c>
      <c r="G32" s="134">
        <v>3.28259273485466E-9</v>
      </c>
      <c r="H32" t="s">
        <v>778</v>
      </c>
      <c r="I32" t="s">
        <v>1228</v>
      </c>
      <c r="J32" t="s">
        <v>1229</v>
      </c>
      <c r="K32">
        <v>1714</v>
      </c>
      <c r="L32">
        <v>720</v>
      </c>
      <c r="M32">
        <v>589.21</v>
      </c>
      <c r="N32" s="134">
        <v>3.2000000000000001E-9</v>
      </c>
      <c r="O32" t="s">
        <v>1427</v>
      </c>
      <c r="P32" t="s">
        <v>1428</v>
      </c>
      <c r="Q32">
        <v>28</v>
      </c>
      <c r="R32">
        <v>22</v>
      </c>
      <c r="S32">
        <v>9.69</v>
      </c>
      <c r="T32" s="134">
        <v>2.5000000000000002E-6</v>
      </c>
      <c r="U32" t="s">
        <v>1646</v>
      </c>
      <c r="V32" t="s">
        <v>1647</v>
      </c>
      <c r="W32">
        <v>12077</v>
      </c>
      <c r="X32">
        <v>4424</v>
      </c>
      <c r="Y32">
        <v>4056.3</v>
      </c>
      <c r="Z32" s="134">
        <v>1.8E-10</v>
      </c>
    </row>
    <row r="33" spans="1:26" x14ac:dyDescent="0.2">
      <c r="A33" t="s">
        <v>295</v>
      </c>
      <c r="B33" s="134">
        <v>2.17028306581641E-19</v>
      </c>
      <c r="C33" s="134">
        <v>3.7149259099009199E-17</v>
      </c>
      <c r="D33" t="s">
        <v>262</v>
      </c>
      <c r="E33" t="s">
        <v>802</v>
      </c>
      <c r="F33" s="134">
        <v>6.5065183173664999E-11</v>
      </c>
      <c r="G33" s="134">
        <v>1.1137364457726699E-8</v>
      </c>
      <c r="H33" t="s">
        <v>778</v>
      </c>
      <c r="I33" t="s">
        <v>1208</v>
      </c>
      <c r="J33" t="s">
        <v>1209</v>
      </c>
      <c r="K33">
        <v>91</v>
      </c>
      <c r="L33">
        <v>58</v>
      </c>
      <c r="M33">
        <v>31.28</v>
      </c>
      <c r="N33" s="134">
        <v>1.0999999999999999E-8</v>
      </c>
      <c r="O33" t="s">
        <v>1429</v>
      </c>
      <c r="P33" t="s">
        <v>1430</v>
      </c>
      <c r="Q33">
        <v>95</v>
      </c>
      <c r="R33">
        <v>55</v>
      </c>
      <c r="S33">
        <v>32.880000000000003</v>
      </c>
      <c r="T33" s="134">
        <v>3.0000000000000001E-6</v>
      </c>
      <c r="U33" t="s">
        <v>1698</v>
      </c>
      <c r="V33" t="s">
        <v>1699</v>
      </c>
      <c r="W33">
        <v>34</v>
      </c>
      <c r="X33">
        <v>29</v>
      </c>
      <c r="Y33">
        <v>11.42</v>
      </c>
      <c r="Z33" s="134">
        <v>7.1000000000000003E-10</v>
      </c>
    </row>
    <row r="34" spans="1:26" x14ac:dyDescent="0.2">
      <c r="A34" t="s">
        <v>306</v>
      </c>
      <c r="B34" s="134">
        <v>3.2081751938422001E-19</v>
      </c>
      <c r="C34" s="134">
        <v>5.3084605540775602E-17</v>
      </c>
      <c r="D34" t="s">
        <v>262</v>
      </c>
      <c r="E34" t="s">
        <v>822</v>
      </c>
      <c r="F34" s="134">
        <v>3.4427868612801199E-10</v>
      </c>
      <c r="G34" s="134">
        <v>5.6966646597981699E-8</v>
      </c>
      <c r="H34" t="s">
        <v>778</v>
      </c>
      <c r="I34" t="s">
        <v>1198</v>
      </c>
      <c r="J34" t="s">
        <v>1199</v>
      </c>
      <c r="K34">
        <v>117</v>
      </c>
      <c r="L34">
        <v>70</v>
      </c>
      <c r="M34">
        <v>40.22</v>
      </c>
      <c r="N34" s="134">
        <v>1.7E-8</v>
      </c>
      <c r="O34" t="s">
        <v>1438</v>
      </c>
      <c r="P34" t="s">
        <v>1439</v>
      </c>
      <c r="Q34">
        <v>1235</v>
      </c>
      <c r="R34">
        <v>556</v>
      </c>
      <c r="S34">
        <v>427.4</v>
      </c>
      <c r="T34" s="134">
        <v>1.7E-5</v>
      </c>
      <c r="U34" t="s">
        <v>1680</v>
      </c>
      <c r="V34" t="s">
        <v>1681</v>
      </c>
      <c r="W34">
        <v>61</v>
      </c>
      <c r="X34">
        <v>44</v>
      </c>
      <c r="Y34">
        <v>20.49</v>
      </c>
      <c r="Z34" s="134">
        <v>8.7999999999999996E-10</v>
      </c>
    </row>
    <row r="35" spans="1:26" x14ac:dyDescent="0.2">
      <c r="A35" t="s">
        <v>289</v>
      </c>
      <c r="B35" s="134">
        <v>5.5941886332806905E-19</v>
      </c>
      <c r="C35" s="134">
        <v>8.9579201211630201E-17</v>
      </c>
      <c r="D35" t="s">
        <v>262</v>
      </c>
      <c r="E35" t="s">
        <v>892</v>
      </c>
      <c r="F35" s="134">
        <v>4.8441242514172203E-10</v>
      </c>
      <c r="G35" s="134">
        <v>7.75684928517261E-8</v>
      </c>
      <c r="H35" t="s">
        <v>778</v>
      </c>
      <c r="I35" t="s">
        <v>1226</v>
      </c>
      <c r="J35" t="s">
        <v>1227</v>
      </c>
      <c r="K35">
        <v>81</v>
      </c>
      <c r="L35">
        <v>52</v>
      </c>
      <c r="M35">
        <v>27.84</v>
      </c>
      <c r="N35" s="134">
        <v>4.3000000000000001E-8</v>
      </c>
      <c r="O35" t="s">
        <v>1431</v>
      </c>
      <c r="P35" t="s">
        <v>1432</v>
      </c>
      <c r="Q35">
        <v>152</v>
      </c>
      <c r="R35">
        <v>78</v>
      </c>
      <c r="S35">
        <v>52.6</v>
      </c>
      <c r="T35" s="134">
        <v>1.7E-5</v>
      </c>
      <c r="U35" t="s">
        <v>1682</v>
      </c>
      <c r="V35" t="s">
        <v>1683</v>
      </c>
      <c r="W35">
        <v>58</v>
      </c>
      <c r="X35">
        <v>42</v>
      </c>
      <c r="Y35">
        <v>19.48</v>
      </c>
      <c r="Z35" s="134">
        <v>1.8E-9</v>
      </c>
    </row>
    <row r="36" spans="1:26" x14ac:dyDescent="0.2">
      <c r="A36" t="s">
        <v>287</v>
      </c>
      <c r="B36" s="134">
        <v>9.0520162598375209E-19</v>
      </c>
      <c r="C36" s="134">
        <v>1.4041940223073E-16</v>
      </c>
      <c r="D36" t="s">
        <v>262</v>
      </c>
      <c r="E36" t="s">
        <v>825</v>
      </c>
      <c r="F36" s="134">
        <v>5.2844955288732597E-10</v>
      </c>
      <c r="G36" s="134">
        <v>8.1975736891646398E-8</v>
      </c>
      <c r="H36" t="s">
        <v>778</v>
      </c>
      <c r="I36" t="s">
        <v>1212</v>
      </c>
      <c r="J36" t="s">
        <v>1213</v>
      </c>
      <c r="K36">
        <v>119</v>
      </c>
      <c r="L36">
        <v>70</v>
      </c>
      <c r="M36">
        <v>40.909999999999997</v>
      </c>
      <c r="N36" s="134">
        <v>4.3999999999999997E-8</v>
      </c>
      <c r="O36" t="s">
        <v>1444</v>
      </c>
      <c r="P36" t="s">
        <v>1445</v>
      </c>
      <c r="Q36">
        <v>32</v>
      </c>
      <c r="R36">
        <v>23</v>
      </c>
      <c r="S36">
        <v>11.07</v>
      </c>
      <c r="T36" s="134">
        <v>1.9000000000000001E-5</v>
      </c>
      <c r="U36" t="s">
        <v>1672</v>
      </c>
      <c r="V36" t="s">
        <v>1673</v>
      </c>
      <c r="W36">
        <v>220</v>
      </c>
      <c r="X36">
        <v>116</v>
      </c>
      <c r="Y36">
        <v>73.89</v>
      </c>
      <c r="Z36" s="134">
        <v>4.1000000000000003E-9</v>
      </c>
    </row>
    <row r="37" spans="1:26" x14ac:dyDescent="0.2">
      <c r="A37" t="s">
        <v>296</v>
      </c>
      <c r="B37" s="134">
        <v>1.7621966075166599E-18</v>
      </c>
      <c r="C37" s="134">
        <v>2.65077089688264E-16</v>
      </c>
      <c r="D37" t="s">
        <v>262</v>
      </c>
      <c r="E37" t="s">
        <v>803</v>
      </c>
      <c r="F37" s="134">
        <v>1.22140083788745E-9</v>
      </c>
      <c r="G37" s="134">
        <v>1.8372829573555499E-7</v>
      </c>
      <c r="H37" t="s">
        <v>778</v>
      </c>
      <c r="I37" t="s">
        <v>1214</v>
      </c>
      <c r="J37" t="s">
        <v>1215</v>
      </c>
      <c r="K37">
        <v>95</v>
      </c>
      <c r="L37">
        <v>58</v>
      </c>
      <c r="M37">
        <v>32.659999999999997</v>
      </c>
      <c r="N37" s="134">
        <v>9.9999999999999995E-8</v>
      </c>
      <c r="O37" t="s">
        <v>1452</v>
      </c>
      <c r="P37" t="s">
        <v>1453</v>
      </c>
      <c r="Q37">
        <v>92</v>
      </c>
      <c r="R37">
        <v>55</v>
      </c>
      <c r="S37">
        <v>31.84</v>
      </c>
      <c r="T37" s="134">
        <v>2.1999999999999999E-5</v>
      </c>
      <c r="U37" t="s">
        <v>1662</v>
      </c>
      <c r="V37" t="s">
        <v>1663</v>
      </c>
      <c r="W37">
        <v>1207</v>
      </c>
      <c r="X37">
        <v>500</v>
      </c>
      <c r="Y37">
        <v>405.39</v>
      </c>
      <c r="Z37" s="134">
        <v>7.3E-9</v>
      </c>
    </row>
    <row r="38" spans="1:26" x14ac:dyDescent="0.2">
      <c r="A38" t="s">
        <v>293</v>
      </c>
      <c r="B38" s="134">
        <v>2.3032137355586801E-18</v>
      </c>
      <c r="C38" s="134">
        <v>3.3626920539156702E-16</v>
      </c>
      <c r="D38" t="s">
        <v>262</v>
      </c>
      <c r="E38" t="s">
        <v>830</v>
      </c>
      <c r="F38" s="134">
        <v>1.3224396829983699E-9</v>
      </c>
      <c r="G38" s="134">
        <v>1.9307619371776199E-7</v>
      </c>
      <c r="H38" t="s">
        <v>778</v>
      </c>
      <c r="I38" t="s">
        <v>1210</v>
      </c>
      <c r="J38" t="s">
        <v>1211</v>
      </c>
      <c r="K38">
        <v>149</v>
      </c>
      <c r="L38">
        <v>82</v>
      </c>
      <c r="M38">
        <v>51.22</v>
      </c>
      <c r="N38" s="134">
        <v>1.9000000000000001E-7</v>
      </c>
      <c r="O38" t="s">
        <v>1446</v>
      </c>
      <c r="P38" t="s">
        <v>1447</v>
      </c>
      <c r="Q38">
        <v>513</v>
      </c>
      <c r="R38">
        <v>321</v>
      </c>
      <c r="S38">
        <v>177.53</v>
      </c>
      <c r="T38" s="134">
        <v>4.8000000000000001E-5</v>
      </c>
      <c r="U38" t="s">
        <v>1686</v>
      </c>
      <c r="V38" t="s">
        <v>1687</v>
      </c>
      <c r="W38">
        <v>16</v>
      </c>
      <c r="X38">
        <v>16</v>
      </c>
      <c r="Y38">
        <v>5.37</v>
      </c>
      <c r="Z38" s="134">
        <v>2.6000000000000001E-8</v>
      </c>
    </row>
    <row r="39" spans="1:26" x14ac:dyDescent="0.2">
      <c r="A39" t="s">
        <v>291</v>
      </c>
      <c r="B39" s="134">
        <v>1.38863194970346E-17</v>
      </c>
      <c r="C39" s="134">
        <v>1.9694768566651398E-15</v>
      </c>
      <c r="D39" t="s">
        <v>262</v>
      </c>
      <c r="E39" t="s">
        <v>935</v>
      </c>
      <c r="F39" s="134">
        <v>3.9839098138653996E-9</v>
      </c>
      <c r="G39" s="134">
        <v>5.6503223760079596E-7</v>
      </c>
      <c r="H39" t="s">
        <v>778</v>
      </c>
      <c r="I39" t="s">
        <v>1190</v>
      </c>
      <c r="J39" t="s">
        <v>1191</v>
      </c>
      <c r="K39">
        <v>4234</v>
      </c>
      <c r="L39">
        <v>1620</v>
      </c>
      <c r="M39">
        <v>1455.49</v>
      </c>
      <c r="N39" s="134">
        <v>2.1E-7</v>
      </c>
      <c r="O39" t="s">
        <v>1440</v>
      </c>
      <c r="P39" t="s">
        <v>1441</v>
      </c>
      <c r="Q39">
        <v>143</v>
      </c>
      <c r="R39">
        <v>72</v>
      </c>
      <c r="S39">
        <v>49.49</v>
      </c>
      <c r="T39" s="134">
        <v>7.7999999999999999E-5</v>
      </c>
      <c r="U39" t="s">
        <v>1674</v>
      </c>
      <c r="V39" t="s">
        <v>1675</v>
      </c>
      <c r="W39">
        <v>822</v>
      </c>
      <c r="X39">
        <v>351</v>
      </c>
      <c r="Y39">
        <v>276.08</v>
      </c>
      <c r="Z39" s="134">
        <v>3.1E-8</v>
      </c>
    </row>
    <row r="40" spans="1:26" x14ac:dyDescent="0.2">
      <c r="A40" t="s">
        <v>316</v>
      </c>
      <c r="B40" s="134">
        <v>1.2612226391915599E-16</v>
      </c>
      <c r="C40" s="134">
        <v>1.73908588359636E-14</v>
      </c>
      <c r="D40" t="s">
        <v>262</v>
      </c>
      <c r="E40" t="s">
        <v>816</v>
      </c>
      <c r="F40" s="134">
        <v>4.9388455228846597E-9</v>
      </c>
      <c r="G40" s="134">
        <v>6.8101192154442901E-7</v>
      </c>
      <c r="H40" t="s">
        <v>778</v>
      </c>
      <c r="I40" t="s">
        <v>1218</v>
      </c>
      <c r="J40" t="s">
        <v>1219</v>
      </c>
      <c r="K40">
        <v>84</v>
      </c>
      <c r="L40">
        <v>52</v>
      </c>
      <c r="M40">
        <v>28.88</v>
      </c>
      <c r="N40" s="134">
        <v>2.3999999999999998E-7</v>
      </c>
      <c r="O40" t="s">
        <v>1462</v>
      </c>
      <c r="P40" t="s">
        <v>1463</v>
      </c>
      <c r="Q40">
        <v>21</v>
      </c>
      <c r="R40">
        <v>16</v>
      </c>
      <c r="S40">
        <v>7.27</v>
      </c>
      <c r="T40">
        <v>1.2E-4</v>
      </c>
      <c r="U40" t="s">
        <v>1692</v>
      </c>
      <c r="V40" t="s">
        <v>1693</v>
      </c>
      <c r="W40">
        <v>15</v>
      </c>
      <c r="X40">
        <v>15</v>
      </c>
      <c r="Y40">
        <v>5.04</v>
      </c>
      <c r="Z40" s="134">
        <v>7.7999999999999997E-8</v>
      </c>
    </row>
    <row r="41" spans="1:26" x14ac:dyDescent="0.2">
      <c r="A41" t="s">
        <v>292</v>
      </c>
      <c r="B41" s="134">
        <v>4.36409168136602E-16</v>
      </c>
      <c r="C41" s="134">
        <v>5.8549597584597103E-14</v>
      </c>
      <c r="D41" t="s">
        <v>262</v>
      </c>
      <c r="E41" t="s">
        <v>799</v>
      </c>
      <c r="F41" s="134">
        <v>1.0241656829842899E-8</v>
      </c>
      <c r="G41" s="134">
        <v>1.3740428244146E-6</v>
      </c>
      <c r="H41" t="s">
        <v>778</v>
      </c>
      <c r="I41" t="s">
        <v>1288</v>
      </c>
      <c r="J41" t="s">
        <v>1289</v>
      </c>
      <c r="K41">
        <v>25</v>
      </c>
      <c r="L41">
        <v>21</v>
      </c>
      <c r="M41">
        <v>8.59</v>
      </c>
      <c r="N41" s="134">
        <v>4.7E-7</v>
      </c>
      <c r="O41" t="s">
        <v>1449</v>
      </c>
      <c r="P41" t="s">
        <v>1428</v>
      </c>
      <c r="Q41">
        <v>36</v>
      </c>
      <c r="R41">
        <v>30</v>
      </c>
      <c r="S41">
        <v>12.46</v>
      </c>
      <c r="T41">
        <v>2.1000000000000001E-4</v>
      </c>
      <c r="U41" t="s">
        <v>1694</v>
      </c>
      <c r="V41" t="s">
        <v>1695</v>
      </c>
      <c r="W41">
        <v>15</v>
      </c>
      <c r="X41">
        <v>15</v>
      </c>
      <c r="Y41">
        <v>5.04</v>
      </c>
      <c r="Z41" s="134">
        <v>7.7999999999999997E-8</v>
      </c>
    </row>
    <row r="42" spans="1:26" x14ac:dyDescent="0.2">
      <c r="A42" t="s">
        <v>302</v>
      </c>
      <c r="B42" s="134">
        <v>5.0846036442972803E-16</v>
      </c>
      <c r="C42" s="134">
        <v>6.6420980237609697E-14</v>
      </c>
      <c r="D42" t="s">
        <v>262</v>
      </c>
      <c r="E42" t="s">
        <v>849</v>
      </c>
      <c r="F42" s="134">
        <v>1.07863173905972E-8</v>
      </c>
      <c r="G42" s="134">
        <v>1.4090336717611701E-6</v>
      </c>
      <c r="H42" t="s">
        <v>778</v>
      </c>
      <c r="I42" t="s">
        <v>1290</v>
      </c>
      <c r="J42" t="s">
        <v>1291</v>
      </c>
      <c r="K42">
        <v>25</v>
      </c>
      <c r="L42">
        <v>21</v>
      </c>
      <c r="M42">
        <v>8.59</v>
      </c>
      <c r="N42" s="134">
        <v>4.7E-7</v>
      </c>
      <c r="O42" t="s">
        <v>1544</v>
      </c>
      <c r="P42" t="s">
        <v>1545</v>
      </c>
      <c r="Q42">
        <v>136</v>
      </c>
      <c r="R42">
        <v>66</v>
      </c>
      <c r="S42">
        <v>47.07</v>
      </c>
      <c r="T42">
        <v>5.5999999999999995E-4</v>
      </c>
      <c r="U42" t="s">
        <v>1696</v>
      </c>
      <c r="V42" t="s">
        <v>1697</v>
      </c>
      <c r="W42">
        <v>60</v>
      </c>
      <c r="X42">
        <v>40</v>
      </c>
      <c r="Y42">
        <v>20.149999999999999</v>
      </c>
      <c r="Z42" s="134">
        <v>1.6999999999999999E-7</v>
      </c>
    </row>
    <row r="43" spans="1:26" x14ac:dyDescent="0.2">
      <c r="A43" t="s">
        <v>307</v>
      </c>
      <c r="B43" s="134">
        <v>2.4513835868298699E-15</v>
      </c>
      <c r="C43" s="134">
        <v>3.1201713141085798E-13</v>
      </c>
      <c r="D43" t="s">
        <v>262</v>
      </c>
      <c r="E43" t="s">
        <v>911</v>
      </c>
      <c r="F43" s="134">
        <v>1.92057575785147E-8</v>
      </c>
      <c r="G43" s="134">
        <v>2.4445482210191501E-6</v>
      </c>
      <c r="H43" t="s">
        <v>778</v>
      </c>
      <c r="I43" t="s">
        <v>1292</v>
      </c>
      <c r="J43" t="s">
        <v>1293</v>
      </c>
      <c r="K43">
        <v>25</v>
      </c>
      <c r="L43">
        <v>21</v>
      </c>
      <c r="M43">
        <v>8.59</v>
      </c>
      <c r="N43" s="134">
        <v>4.7E-7</v>
      </c>
      <c r="O43" t="s">
        <v>1496</v>
      </c>
      <c r="P43" t="s">
        <v>1497</v>
      </c>
      <c r="Q43">
        <v>7</v>
      </c>
      <c r="R43">
        <v>7</v>
      </c>
      <c r="S43">
        <v>2.42</v>
      </c>
      <c r="T43">
        <v>5.9000000000000003E-4</v>
      </c>
      <c r="U43" t="s">
        <v>1688</v>
      </c>
      <c r="V43" t="s">
        <v>1689</v>
      </c>
      <c r="W43">
        <v>3889</v>
      </c>
      <c r="X43">
        <v>1454</v>
      </c>
      <c r="Y43">
        <v>1306.2</v>
      </c>
      <c r="Z43" s="134">
        <v>2.6E-7</v>
      </c>
    </row>
    <row r="44" spans="1:26" x14ac:dyDescent="0.2">
      <c r="A44" t="s">
        <v>301</v>
      </c>
      <c r="B44" s="134">
        <v>4.5880282656635299E-15</v>
      </c>
      <c r="C44" s="134">
        <v>5.6937430776884405E-13</v>
      </c>
      <c r="D44" t="s">
        <v>262</v>
      </c>
      <c r="E44" t="s">
        <v>851</v>
      </c>
      <c r="F44" s="134">
        <v>2.2925397011624001E-8</v>
      </c>
      <c r="G44" s="134">
        <v>2.8450417691425401E-6</v>
      </c>
      <c r="H44" t="s">
        <v>778</v>
      </c>
      <c r="I44" t="s">
        <v>1302</v>
      </c>
      <c r="J44" t="s">
        <v>1303</v>
      </c>
      <c r="K44">
        <v>25</v>
      </c>
      <c r="L44">
        <v>21</v>
      </c>
      <c r="M44">
        <v>8.59</v>
      </c>
      <c r="N44" s="134">
        <v>4.7E-7</v>
      </c>
      <c r="O44" t="s">
        <v>2380</v>
      </c>
      <c r="P44" t="s">
        <v>2381</v>
      </c>
      <c r="Q44">
        <v>66</v>
      </c>
      <c r="R44">
        <v>36</v>
      </c>
      <c r="S44">
        <v>22.84</v>
      </c>
      <c r="T44">
        <v>6.9999999999999999E-4</v>
      </c>
      <c r="U44" t="s">
        <v>1702</v>
      </c>
      <c r="V44" t="s">
        <v>1703</v>
      </c>
      <c r="W44">
        <v>331</v>
      </c>
      <c r="X44">
        <v>155</v>
      </c>
      <c r="Y44">
        <v>111.17</v>
      </c>
      <c r="Z44" s="134">
        <v>4.0999999999999999E-7</v>
      </c>
    </row>
    <row r="45" spans="1:26" x14ac:dyDescent="0.2">
      <c r="A45" t="s">
        <v>297</v>
      </c>
      <c r="B45" s="134">
        <v>1.1128337439315999E-14</v>
      </c>
      <c r="C45" s="134">
        <v>1.3473430987503601E-12</v>
      </c>
      <c r="D45" t="s">
        <v>262</v>
      </c>
      <c r="E45" t="s">
        <v>856</v>
      </c>
      <c r="F45" s="134">
        <v>3.8312605888899797E-8</v>
      </c>
      <c r="G45" s="134">
        <v>4.6386286739633798E-6</v>
      </c>
      <c r="H45" t="s">
        <v>778</v>
      </c>
      <c r="I45" t="s">
        <v>1276</v>
      </c>
      <c r="J45" t="s">
        <v>1277</v>
      </c>
      <c r="K45">
        <v>27</v>
      </c>
      <c r="L45">
        <v>22</v>
      </c>
      <c r="M45">
        <v>9.2799999999999994</v>
      </c>
      <c r="N45" s="134">
        <v>6.8999999999999996E-7</v>
      </c>
      <c r="O45" t="s">
        <v>1458</v>
      </c>
      <c r="P45" t="s">
        <v>1459</v>
      </c>
      <c r="Q45">
        <v>12</v>
      </c>
      <c r="R45">
        <v>10</v>
      </c>
      <c r="S45">
        <v>4.1500000000000004</v>
      </c>
      <c r="T45">
        <v>7.6000000000000004E-4</v>
      </c>
      <c r="U45" t="s">
        <v>1708</v>
      </c>
      <c r="V45" t="s">
        <v>1709</v>
      </c>
      <c r="W45">
        <v>44</v>
      </c>
      <c r="X45">
        <v>31</v>
      </c>
      <c r="Y45">
        <v>14.78</v>
      </c>
      <c r="Z45" s="134">
        <v>6.5000000000000002E-7</v>
      </c>
    </row>
    <row r="46" spans="1:26" x14ac:dyDescent="0.2">
      <c r="A46" t="s">
        <v>313</v>
      </c>
      <c r="B46" s="134">
        <v>4.1674368900423303E-14</v>
      </c>
      <c r="C46" s="134">
        <v>4.9255135052785998E-12</v>
      </c>
      <c r="D46" t="s">
        <v>262</v>
      </c>
      <c r="E46" t="s">
        <v>853</v>
      </c>
      <c r="F46" s="134">
        <v>6.4935575237531094E-8</v>
      </c>
      <c r="G46" s="134">
        <v>7.6747665590262903E-6</v>
      </c>
      <c r="H46" t="s">
        <v>778</v>
      </c>
      <c r="I46" t="s">
        <v>1278</v>
      </c>
      <c r="J46" t="s">
        <v>1279</v>
      </c>
      <c r="K46">
        <v>27</v>
      </c>
      <c r="L46">
        <v>22</v>
      </c>
      <c r="M46">
        <v>9.2799999999999994</v>
      </c>
      <c r="N46" s="134">
        <v>6.8999999999999996E-7</v>
      </c>
      <c r="O46" t="s">
        <v>1548</v>
      </c>
      <c r="P46" t="s">
        <v>1549</v>
      </c>
      <c r="Q46">
        <v>14</v>
      </c>
      <c r="R46">
        <v>11</v>
      </c>
      <c r="S46">
        <v>4.8499999999999996</v>
      </c>
      <c r="T46">
        <v>9.8999999999999999E-4</v>
      </c>
      <c r="U46" t="s">
        <v>1722</v>
      </c>
      <c r="V46" t="s">
        <v>1723</v>
      </c>
      <c r="W46">
        <v>21</v>
      </c>
      <c r="X46">
        <v>18</v>
      </c>
      <c r="Y46">
        <v>7.05</v>
      </c>
      <c r="Z46" s="134">
        <v>1.1999999999999999E-6</v>
      </c>
    </row>
    <row r="47" spans="1:26" x14ac:dyDescent="0.2">
      <c r="A47" t="s">
        <v>320</v>
      </c>
      <c r="B47" s="134">
        <v>6.8521776282022396E-14</v>
      </c>
      <c r="C47" s="134">
        <v>7.9102813363711405E-12</v>
      </c>
      <c r="D47" t="s">
        <v>262</v>
      </c>
      <c r="E47" t="s">
        <v>988</v>
      </c>
      <c r="F47" s="134">
        <v>6.7184401674953095E-8</v>
      </c>
      <c r="G47" s="134">
        <v>7.7558923235922606E-6</v>
      </c>
      <c r="H47" t="s">
        <v>778</v>
      </c>
      <c r="I47" t="s">
        <v>1182</v>
      </c>
      <c r="J47" t="s">
        <v>1183</v>
      </c>
      <c r="K47">
        <v>12326</v>
      </c>
      <c r="L47">
        <v>4516</v>
      </c>
      <c r="M47">
        <v>4237.22</v>
      </c>
      <c r="N47" s="134">
        <v>1.3E-6</v>
      </c>
      <c r="O47" t="s">
        <v>1476</v>
      </c>
      <c r="P47" t="s">
        <v>1477</v>
      </c>
      <c r="Q47">
        <v>901</v>
      </c>
      <c r="R47">
        <v>355</v>
      </c>
      <c r="S47">
        <v>311.81</v>
      </c>
      <c r="T47">
        <v>1.47E-3</v>
      </c>
      <c r="U47" t="s">
        <v>1716</v>
      </c>
      <c r="V47" t="s">
        <v>1717</v>
      </c>
      <c r="W47">
        <v>57</v>
      </c>
      <c r="X47">
        <v>37</v>
      </c>
      <c r="Y47">
        <v>19.14</v>
      </c>
      <c r="Z47" s="134">
        <v>1.3E-6</v>
      </c>
    </row>
    <row r="48" spans="1:26" x14ac:dyDescent="0.2">
      <c r="A48" t="s">
        <v>305</v>
      </c>
      <c r="B48" s="134">
        <v>7.7522947595476299E-14</v>
      </c>
      <c r="C48" s="134">
        <v>8.7459979969078201E-12</v>
      </c>
      <c r="D48" t="s">
        <v>262</v>
      </c>
      <c r="E48" t="s">
        <v>850</v>
      </c>
      <c r="F48" s="134">
        <v>8.0550692188905101E-8</v>
      </c>
      <c r="G48" s="134">
        <v>9.08758263694829E-6</v>
      </c>
      <c r="H48" t="s">
        <v>778</v>
      </c>
      <c r="I48" t="s">
        <v>1294</v>
      </c>
      <c r="J48" t="s">
        <v>1295</v>
      </c>
      <c r="K48">
        <v>26</v>
      </c>
      <c r="L48">
        <v>21</v>
      </c>
      <c r="M48">
        <v>8.94</v>
      </c>
      <c r="N48" s="134">
        <v>1.5999999999999999E-6</v>
      </c>
      <c r="O48" t="s">
        <v>2368</v>
      </c>
      <c r="P48" t="s">
        <v>2369</v>
      </c>
      <c r="Q48">
        <v>50</v>
      </c>
      <c r="R48">
        <v>28</v>
      </c>
      <c r="S48">
        <v>17.3</v>
      </c>
      <c r="T48">
        <v>1.57E-3</v>
      </c>
      <c r="U48" t="s">
        <v>1712</v>
      </c>
      <c r="V48" t="s">
        <v>1713</v>
      </c>
      <c r="W48">
        <v>62</v>
      </c>
      <c r="X48">
        <v>39</v>
      </c>
      <c r="Y48">
        <v>20.82</v>
      </c>
      <c r="Z48" s="134">
        <v>2.2000000000000001E-6</v>
      </c>
    </row>
    <row r="49" spans="1:26" x14ac:dyDescent="0.2">
      <c r="A49" t="s">
        <v>304</v>
      </c>
      <c r="B49" s="134">
        <v>8.5741072988293606E-14</v>
      </c>
      <c r="C49" s="134">
        <v>9.4581930291975396E-12</v>
      </c>
      <c r="D49" t="s">
        <v>262</v>
      </c>
      <c r="E49" t="s">
        <v>882</v>
      </c>
      <c r="F49" s="134">
        <v>1.2245729719022199E-7</v>
      </c>
      <c r="G49" s="134">
        <v>1.3508400516716901E-5</v>
      </c>
      <c r="H49" t="s">
        <v>778</v>
      </c>
      <c r="I49" t="s">
        <v>1300</v>
      </c>
      <c r="J49" t="s">
        <v>1301</v>
      </c>
      <c r="K49">
        <v>26</v>
      </c>
      <c r="L49">
        <v>21</v>
      </c>
      <c r="M49">
        <v>8.94</v>
      </c>
      <c r="N49" s="134">
        <v>1.5999999999999999E-6</v>
      </c>
      <c r="O49" t="s">
        <v>1500</v>
      </c>
      <c r="P49" t="s">
        <v>1501</v>
      </c>
      <c r="Q49">
        <v>11</v>
      </c>
      <c r="R49">
        <v>9</v>
      </c>
      <c r="S49">
        <v>3.81</v>
      </c>
      <c r="T49">
        <v>1.8600000000000001E-3</v>
      </c>
      <c r="U49" t="s">
        <v>1732</v>
      </c>
      <c r="V49" t="s">
        <v>1733</v>
      </c>
      <c r="W49">
        <v>31</v>
      </c>
      <c r="X49">
        <v>23</v>
      </c>
      <c r="Y49">
        <v>10.41</v>
      </c>
      <c r="Z49" s="134">
        <v>4.5000000000000001E-6</v>
      </c>
    </row>
    <row r="50" spans="1:26" x14ac:dyDescent="0.2">
      <c r="A50" t="s">
        <v>322</v>
      </c>
      <c r="B50" s="134">
        <v>1.09550609798786E-13</v>
      </c>
      <c r="C50" s="134">
        <v>1.18219397182864E-11</v>
      </c>
      <c r="D50" t="s">
        <v>262</v>
      </c>
      <c r="E50" t="s">
        <v>793</v>
      </c>
      <c r="F50" s="134">
        <v>2.8301688025792499E-7</v>
      </c>
      <c r="G50" s="134">
        <v>3.0541212904355202E-5</v>
      </c>
      <c r="H50" t="s">
        <v>778</v>
      </c>
      <c r="I50" t="s">
        <v>1244</v>
      </c>
      <c r="J50" t="s">
        <v>1245</v>
      </c>
      <c r="K50">
        <v>86</v>
      </c>
      <c r="L50">
        <v>51</v>
      </c>
      <c r="M50">
        <v>29.56</v>
      </c>
      <c r="N50" s="134">
        <v>1.9999999999999999E-6</v>
      </c>
      <c r="O50" t="s">
        <v>1450</v>
      </c>
      <c r="P50" t="s">
        <v>1451</v>
      </c>
      <c r="Q50">
        <v>1221</v>
      </c>
      <c r="R50">
        <v>507</v>
      </c>
      <c r="S50">
        <v>422.55</v>
      </c>
      <c r="T50">
        <v>1.89E-3</v>
      </c>
      <c r="U50" t="s">
        <v>1714</v>
      </c>
      <c r="V50" t="s">
        <v>1715</v>
      </c>
      <c r="W50">
        <v>17</v>
      </c>
      <c r="X50">
        <v>15</v>
      </c>
      <c r="Y50">
        <v>5.71</v>
      </c>
      <c r="Z50" s="134">
        <v>5.0000000000000004E-6</v>
      </c>
    </row>
    <row r="51" spans="1:26" x14ac:dyDescent="0.2">
      <c r="A51" t="s">
        <v>349</v>
      </c>
      <c r="B51" s="134">
        <v>1.90773055859335E-13</v>
      </c>
      <c r="C51" s="134">
        <v>2.01488818996966E-11</v>
      </c>
      <c r="D51" t="s">
        <v>262</v>
      </c>
      <c r="E51" t="s">
        <v>905</v>
      </c>
      <c r="F51" s="134">
        <v>3.0633516658771197E-7</v>
      </c>
      <c r="G51" s="134">
        <v>3.2354207807263898E-5</v>
      </c>
      <c r="H51" t="s">
        <v>778</v>
      </c>
      <c r="I51" t="s">
        <v>1268</v>
      </c>
      <c r="J51" t="s">
        <v>1269</v>
      </c>
      <c r="K51">
        <v>36</v>
      </c>
      <c r="L51">
        <v>29</v>
      </c>
      <c r="M51">
        <v>12.38</v>
      </c>
      <c r="N51" s="134">
        <v>2.7E-6</v>
      </c>
      <c r="O51" t="s">
        <v>1566</v>
      </c>
      <c r="P51" t="s">
        <v>1567</v>
      </c>
      <c r="Q51">
        <v>333</v>
      </c>
      <c r="R51">
        <v>148</v>
      </c>
      <c r="S51">
        <v>115.24</v>
      </c>
      <c r="T51">
        <v>1.9300000000000001E-3</v>
      </c>
      <c r="U51" t="s">
        <v>1704</v>
      </c>
      <c r="V51" t="s">
        <v>1705</v>
      </c>
      <c r="W51">
        <v>2423</v>
      </c>
      <c r="X51">
        <v>915</v>
      </c>
      <c r="Y51">
        <v>813.81</v>
      </c>
      <c r="Z51" s="134">
        <v>7.7000000000000008E-6</v>
      </c>
    </row>
    <row r="52" spans="1:26" x14ac:dyDescent="0.2">
      <c r="A52" t="s">
        <v>308</v>
      </c>
      <c r="B52" s="134">
        <v>2.2513141131856301E-13</v>
      </c>
      <c r="C52" s="134">
        <v>2.3282340120528099E-11</v>
      </c>
      <c r="D52" t="s">
        <v>262</v>
      </c>
      <c r="E52" t="s">
        <v>860</v>
      </c>
      <c r="F52" s="134">
        <v>6.1520671198986297E-7</v>
      </c>
      <c r="G52" s="134">
        <v>6.3622627464951696E-5</v>
      </c>
      <c r="H52" t="s">
        <v>778</v>
      </c>
      <c r="I52" t="s">
        <v>1236</v>
      </c>
      <c r="J52" t="s">
        <v>1237</v>
      </c>
      <c r="K52">
        <v>1042</v>
      </c>
      <c r="L52">
        <v>657</v>
      </c>
      <c r="M52">
        <v>358.2</v>
      </c>
      <c r="N52" s="134">
        <v>2.9000000000000002E-6</v>
      </c>
      <c r="O52" t="s">
        <v>1448</v>
      </c>
      <c r="P52" t="s">
        <v>1428</v>
      </c>
      <c r="Q52">
        <v>13</v>
      </c>
      <c r="R52">
        <v>10</v>
      </c>
      <c r="S52">
        <v>4.5</v>
      </c>
      <c r="T52">
        <v>2.2799999999999999E-3</v>
      </c>
      <c r="U52" t="s">
        <v>1780</v>
      </c>
      <c r="V52" t="s">
        <v>1781</v>
      </c>
      <c r="W52">
        <v>28</v>
      </c>
      <c r="X52">
        <v>21</v>
      </c>
      <c r="Y52">
        <v>9.4</v>
      </c>
      <c r="Z52" s="134">
        <v>8.8999999999999995E-6</v>
      </c>
    </row>
    <row r="53" spans="1:26" x14ac:dyDescent="0.2">
      <c r="A53" t="s">
        <v>314</v>
      </c>
      <c r="B53" s="134">
        <v>3.7727183372139702E-13</v>
      </c>
      <c r="C53" s="134">
        <v>3.8219946583530898E-11</v>
      </c>
      <c r="D53" t="s">
        <v>262</v>
      </c>
      <c r="E53" t="s">
        <v>941</v>
      </c>
      <c r="F53" s="134">
        <v>9.1057048353047205E-7</v>
      </c>
      <c r="G53" s="134">
        <v>9.2246364902964599E-5</v>
      </c>
      <c r="H53" t="s">
        <v>778</v>
      </c>
      <c r="I53" t="s">
        <v>1234</v>
      </c>
      <c r="J53" t="s">
        <v>1235</v>
      </c>
      <c r="K53">
        <v>111</v>
      </c>
      <c r="L53">
        <v>62</v>
      </c>
      <c r="M53">
        <v>38.159999999999997</v>
      </c>
      <c r="N53" s="134">
        <v>2.9000000000000002E-6</v>
      </c>
      <c r="O53" t="s">
        <v>1478</v>
      </c>
      <c r="P53" t="s">
        <v>1479</v>
      </c>
      <c r="Q53">
        <v>13</v>
      </c>
      <c r="R53">
        <v>10</v>
      </c>
      <c r="S53">
        <v>4.5</v>
      </c>
      <c r="T53">
        <v>2.2799999999999999E-3</v>
      </c>
      <c r="U53" t="s">
        <v>1706</v>
      </c>
      <c r="V53" t="s">
        <v>1707</v>
      </c>
      <c r="W53">
        <v>44</v>
      </c>
      <c r="X53">
        <v>29</v>
      </c>
      <c r="Y53">
        <v>14.78</v>
      </c>
      <c r="Z53" s="134">
        <v>1.2E-5</v>
      </c>
    </row>
    <row r="54" spans="1:26" x14ac:dyDescent="0.2">
      <c r="A54" t="s">
        <v>309</v>
      </c>
      <c r="B54" s="134">
        <v>1.30503403268186E-12</v>
      </c>
      <c r="C54" s="134">
        <v>1.29563778764655E-10</v>
      </c>
      <c r="D54" t="s">
        <v>262</v>
      </c>
      <c r="E54" t="s">
        <v>804</v>
      </c>
      <c r="F54" s="134">
        <v>9.943655128585329E-7</v>
      </c>
      <c r="G54" s="134">
        <v>9.4993983476491695E-5</v>
      </c>
      <c r="H54" t="s">
        <v>778</v>
      </c>
      <c r="I54" t="s">
        <v>1314</v>
      </c>
      <c r="J54" t="s">
        <v>1315</v>
      </c>
      <c r="K54">
        <v>27</v>
      </c>
      <c r="L54">
        <v>21</v>
      </c>
      <c r="M54">
        <v>9.2799999999999994</v>
      </c>
      <c r="N54" s="134">
        <v>5.0000000000000004E-6</v>
      </c>
      <c r="O54" t="s">
        <v>1468</v>
      </c>
      <c r="P54" t="s">
        <v>1469</v>
      </c>
      <c r="Q54">
        <v>42</v>
      </c>
      <c r="R54">
        <v>24</v>
      </c>
      <c r="S54">
        <v>14.54</v>
      </c>
      <c r="T54">
        <v>2.31E-3</v>
      </c>
      <c r="U54" t="s">
        <v>1812</v>
      </c>
      <c r="V54" t="s">
        <v>1813</v>
      </c>
      <c r="W54">
        <v>10</v>
      </c>
      <c r="X54">
        <v>10</v>
      </c>
      <c r="Y54">
        <v>3.36</v>
      </c>
      <c r="Z54" s="134">
        <v>1.8E-5</v>
      </c>
    </row>
    <row r="55" spans="1:26" x14ac:dyDescent="0.2">
      <c r="A55" t="s">
        <v>318</v>
      </c>
      <c r="B55" s="134">
        <v>1.8516429777168599E-12</v>
      </c>
      <c r="C55" s="134">
        <v>1.80226583164441E-10</v>
      </c>
      <c r="D55" t="s">
        <v>262</v>
      </c>
      <c r="E55" t="s">
        <v>879</v>
      </c>
      <c r="F55" s="134">
        <v>9.943655128585329E-7</v>
      </c>
      <c r="G55" s="134">
        <v>9.4993983476491695E-5</v>
      </c>
      <c r="H55" t="s">
        <v>778</v>
      </c>
      <c r="I55" t="s">
        <v>1298</v>
      </c>
      <c r="J55" t="s">
        <v>1299</v>
      </c>
      <c r="K55">
        <v>27</v>
      </c>
      <c r="L55">
        <v>21</v>
      </c>
      <c r="M55">
        <v>9.2799999999999994</v>
      </c>
      <c r="N55" s="134">
        <v>5.0000000000000004E-6</v>
      </c>
      <c r="O55" t="s">
        <v>2370</v>
      </c>
      <c r="P55" t="s">
        <v>2371</v>
      </c>
      <c r="Q55">
        <v>49</v>
      </c>
      <c r="R55">
        <v>27</v>
      </c>
      <c r="S55">
        <v>16.96</v>
      </c>
      <c r="T55">
        <v>2.5899999999999999E-3</v>
      </c>
      <c r="U55" t="s">
        <v>1724</v>
      </c>
      <c r="V55" t="s">
        <v>1725</v>
      </c>
      <c r="W55">
        <v>10</v>
      </c>
      <c r="X55">
        <v>10</v>
      </c>
      <c r="Y55">
        <v>3.36</v>
      </c>
      <c r="Z55" s="134">
        <v>1.8E-5</v>
      </c>
    </row>
    <row r="56" spans="1:26" x14ac:dyDescent="0.2">
      <c r="A56" t="s">
        <v>312</v>
      </c>
      <c r="B56" s="134">
        <v>2.26150190881696E-12</v>
      </c>
      <c r="C56" s="134">
        <v>2.1588645144937299E-10</v>
      </c>
      <c r="D56" t="s">
        <v>262</v>
      </c>
      <c r="E56" t="s">
        <v>976</v>
      </c>
      <c r="F56" s="134">
        <v>9.9510216373440099E-7</v>
      </c>
      <c r="G56" s="134">
        <v>9.4993983476491695E-5</v>
      </c>
      <c r="H56" t="s">
        <v>778</v>
      </c>
      <c r="I56" t="s">
        <v>1220</v>
      </c>
      <c r="J56" t="s">
        <v>1221</v>
      </c>
      <c r="K56">
        <v>956</v>
      </c>
      <c r="L56">
        <v>423</v>
      </c>
      <c r="M56">
        <v>328.64</v>
      </c>
      <c r="N56" s="134">
        <v>6.7000000000000002E-6</v>
      </c>
      <c r="O56" t="s">
        <v>1482</v>
      </c>
      <c r="P56" t="s">
        <v>1483</v>
      </c>
      <c r="Q56">
        <v>19</v>
      </c>
      <c r="R56">
        <v>13</v>
      </c>
      <c r="S56">
        <v>6.58</v>
      </c>
      <c r="T56">
        <v>2.7599999999999999E-3</v>
      </c>
      <c r="U56" t="s">
        <v>1754</v>
      </c>
      <c r="V56" t="s">
        <v>1755</v>
      </c>
      <c r="W56">
        <v>10</v>
      </c>
      <c r="X56">
        <v>10</v>
      </c>
      <c r="Y56">
        <v>3.36</v>
      </c>
      <c r="Z56" s="134">
        <v>1.8E-5</v>
      </c>
    </row>
    <row r="57" spans="1:26" x14ac:dyDescent="0.2">
      <c r="A57" t="s">
        <v>303</v>
      </c>
      <c r="B57" s="134">
        <v>2.7489727457163799E-12</v>
      </c>
      <c r="C57" s="134">
        <v>2.5746982471200201E-10</v>
      </c>
      <c r="D57" t="s">
        <v>262</v>
      </c>
      <c r="E57" t="s">
        <v>809</v>
      </c>
      <c r="F57" s="134">
        <v>1.2813090339869001E-6</v>
      </c>
      <c r="G57">
        <v>1.20007887636056E-4</v>
      </c>
      <c r="H57" t="s">
        <v>778</v>
      </c>
      <c r="I57" t="s">
        <v>1230</v>
      </c>
      <c r="J57" t="s">
        <v>1231</v>
      </c>
      <c r="K57">
        <v>31</v>
      </c>
      <c r="L57">
        <v>23</v>
      </c>
      <c r="M57">
        <v>10.66</v>
      </c>
      <c r="N57" s="134">
        <v>6.9999999999999999E-6</v>
      </c>
      <c r="O57" t="s">
        <v>1506</v>
      </c>
      <c r="P57" t="s">
        <v>1507</v>
      </c>
      <c r="Q57">
        <v>10</v>
      </c>
      <c r="R57">
        <v>8</v>
      </c>
      <c r="S57">
        <v>3.46</v>
      </c>
      <c r="T57">
        <v>4.45E-3</v>
      </c>
      <c r="U57" t="s">
        <v>1766</v>
      </c>
      <c r="V57" t="s">
        <v>1767</v>
      </c>
      <c r="W57">
        <v>27</v>
      </c>
      <c r="X57">
        <v>20</v>
      </c>
      <c r="Y57">
        <v>9.07</v>
      </c>
      <c r="Z57" s="134">
        <v>2.0000000000000002E-5</v>
      </c>
    </row>
    <row r="58" spans="1:26" x14ac:dyDescent="0.2">
      <c r="A58" t="s">
        <v>341</v>
      </c>
      <c r="B58" s="134">
        <v>5.5075273441499797E-12</v>
      </c>
      <c r="C58" s="134">
        <v>5.0628455067334305E-10</v>
      </c>
      <c r="D58" t="s">
        <v>262</v>
      </c>
      <c r="E58" t="s">
        <v>924</v>
      </c>
      <c r="F58" s="134">
        <v>1.54663088385977E-6</v>
      </c>
      <c r="G58">
        <v>1.4217547606444299E-4</v>
      </c>
      <c r="H58" t="s">
        <v>778</v>
      </c>
      <c r="I58" t="s">
        <v>1258</v>
      </c>
      <c r="J58" t="s">
        <v>1259</v>
      </c>
      <c r="K58">
        <v>31</v>
      </c>
      <c r="L58">
        <v>23</v>
      </c>
      <c r="M58">
        <v>10.66</v>
      </c>
      <c r="N58" s="134">
        <v>6.9999999999999999E-6</v>
      </c>
      <c r="O58" t="s">
        <v>1508</v>
      </c>
      <c r="P58" t="s">
        <v>1509</v>
      </c>
      <c r="Q58">
        <v>10</v>
      </c>
      <c r="R58">
        <v>8</v>
      </c>
      <c r="S58">
        <v>3.46</v>
      </c>
      <c r="T58">
        <v>4.45E-3</v>
      </c>
      <c r="U58" t="s">
        <v>1728</v>
      </c>
      <c r="V58" t="s">
        <v>1729</v>
      </c>
      <c r="W58">
        <v>67</v>
      </c>
      <c r="X58">
        <v>39</v>
      </c>
      <c r="Y58">
        <v>22.5</v>
      </c>
      <c r="Z58" s="134">
        <v>3.1000000000000001E-5</v>
      </c>
    </row>
    <row r="59" spans="1:26" x14ac:dyDescent="0.2">
      <c r="A59" t="s">
        <v>348</v>
      </c>
      <c r="B59" s="134">
        <v>7.4176571505025398E-12</v>
      </c>
      <c r="C59" s="134">
        <v>6.6947727445626596E-10</v>
      </c>
      <c r="D59" t="s">
        <v>262</v>
      </c>
      <c r="E59" t="s">
        <v>868</v>
      </c>
      <c r="F59" s="134">
        <v>2.0824830886569601E-6</v>
      </c>
      <c r="G59">
        <v>1.87953564583512E-4</v>
      </c>
      <c r="H59" t="s">
        <v>778</v>
      </c>
      <c r="I59" t="s">
        <v>1264</v>
      </c>
      <c r="J59" t="s">
        <v>1265</v>
      </c>
      <c r="K59">
        <v>59</v>
      </c>
      <c r="L59">
        <v>37</v>
      </c>
      <c r="M59">
        <v>20.28</v>
      </c>
      <c r="N59" s="134">
        <v>8.3000000000000002E-6</v>
      </c>
      <c r="O59" t="s">
        <v>1490</v>
      </c>
      <c r="P59" t="s">
        <v>1491</v>
      </c>
      <c r="Q59">
        <v>5</v>
      </c>
      <c r="R59">
        <v>5</v>
      </c>
      <c r="S59">
        <v>1.73</v>
      </c>
      <c r="T59">
        <v>4.96E-3</v>
      </c>
      <c r="U59" t="s">
        <v>1690</v>
      </c>
      <c r="V59" t="s">
        <v>1691</v>
      </c>
      <c r="W59">
        <v>214</v>
      </c>
      <c r="X59">
        <v>100</v>
      </c>
      <c r="Y59">
        <v>71.88</v>
      </c>
      <c r="Z59" s="134">
        <v>4.6E-5</v>
      </c>
    </row>
    <row r="60" spans="1:26" x14ac:dyDescent="0.2">
      <c r="A60" t="s">
        <v>327</v>
      </c>
      <c r="B60" s="134">
        <v>2.9730913262551903E-11</v>
      </c>
      <c r="C60" s="134">
        <v>2.6354330970590599E-9</v>
      </c>
      <c r="D60" t="s">
        <v>262</v>
      </c>
      <c r="E60" t="s">
        <v>831</v>
      </c>
      <c r="F60" s="134">
        <v>2.1641144415439302E-6</v>
      </c>
      <c r="G60">
        <v>1.9183328728257301E-4</v>
      </c>
      <c r="H60" t="s">
        <v>778</v>
      </c>
      <c r="I60" t="s">
        <v>1282</v>
      </c>
      <c r="J60" t="s">
        <v>1283</v>
      </c>
      <c r="K60">
        <v>76</v>
      </c>
      <c r="L60">
        <v>45</v>
      </c>
      <c r="M60">
        <v>26.13</v>
      </c>
      <c r="N60" s="134">
        <v>8.3999999999999992E-6</v>
      </c>
      <c r="O60" t="s">
        <v>1598</v>
      </c>
      <c r="P60" t="s">
        <v>1599</v>
      </c>
      <c r="Q60">
        <v>5</v>
      </c>
      <c r="R60">
        <v>5</v>
      </c>
      <c r="S60">
        <v>1.73</v>
      </c>
      <c r="T60">
        <v>4.96E-3</v>
      </c>
      <c r="U60" t="s">
        <v>1684</v>
      </c>
      <c r="V60" t="s">
        <v>1685</v>
      </c>
      <c r="W60">
        <v>686</v>
      </c>
      <c r="X60">
        <v>284</v>
      </c>
      <c r="Y60">
        <v>230.41</v>
      </c>
      <c r="Z60" s="134">
        <v>4.6E-5</v>
      </c>
    </row>
    <row r="61" spans="1:26" x14ac:dyDescent="0.2">
      <c r="A61" t="s">
        <v>326</v>
      </c>
      <c r="B61" s="134">
        <v>3.2487756193182997E-11</v>
      </c>
      <c r="C61" s="134">
        <v>2.8292845919817601E-9</v>
      </c>
      <c r="D61" t="s">
        <v>262</v>
      </c>
      <c r="E61" t="s">
        <v>801</v>
      </c>
      <c r="F61" s="134">
        <v>2.2980704378557399E-6</v>
      </c>
      <c r="G61">
        <v>2.00133713219577E-4</v>
      </c>
      <c r="H61" t="s">
        <v>778</v>
      </c>
      <c r="I61" t="s">
        <v>1246</v>
      </c>
      <c r="J61" t="s">
        <v>1247</v>
      </c>
      <c r="K61">
        <v>10</v>
      </c>
      <c r="L61">
        <v>10</v>
      </c>
      <c r="M61">
        <v>3.44</v>
      </c>
      <c r="N61" s="134">
        <v>2.3E-5</v>
      </c>
      <c r="O61" t="s">
        <v>1600</v>
      </c>
      <c r="P61" t="s">
        <v>1601</v>
      </c>
      <c r="Q61">
        <v>5</v>
      </c>
      <c r="R61">
        <v>5</v>
      </c>
      <c r="S61">
        <v>1.73</v>
      </c>
      <c r="T61">
        <v>4.96E-3</v>
      </c>
      <c r="U61" t="s">
        <v>2665</v>
      </c>
      <c r="V61" t="s">
        <v>2666</v>
      </c>
      <c r="W61">
        <v>1308</v>
      </c>
      <c r="X61">
        <v>507</v>
      </c>
      <c r="Y61">
        <v>439.32</v>
      </c>
      <c r="Z61" s="134">
        <v>4.6999999999999997E-5</v>
      </c>
    </row>
    <row r="62" spans="1:26" x14ac:dyDescent="0.2">
      <c r="A62" t="s">
        <v>406</v>
      </c>
      <c r="B62" s="134">
        <v>4.7206371024344103E-11</v>
      </c>
      <c r="C62" s="134">
        <v>4.0402142373249003E-9</v>
      </c>
      <c r="D62" t="s">
        <v>262</v>
      </c>
      <c r="E62" t="s">
        <v>980</v>
      </c>
      <c r="F62" s="134">
        <v>2.8805187027482601E-6</v>
      </c>
      <c r="G62">
        <v>2.46532669662799E-4</v>
      </c>
      <c r="H62" t="s">
        <v>778</v>
      </c>
      <c r="I62" t="s">
        <v>1248</v>
      </c>
      <c r="J62" t="s">
        <v>1249</v>
      </c>
      <c r="K62">
        <v>10</v>
      </c>
      <c r="L62">
        <v>10</v>
      </c>
      <c r="M62">
        <v>3.44</v>
      </c>
      <c r="N62" s="134">
        <v>2.3E-5</v>
      </c>
      <c r="O62" t="s">
        <v>1492</v>
      </c>
      <c r="P62" t="s">
        <v>1493</v>
      </c>
      <c r="Q62">
        <v>5</v>
      </c>
      <c r="R62">
        <v>5</v>
      </c>
      <c r="S62">
        <v>1.73</v>
      </c>
      <c r="T62">
        <v>4.96E-3</v>
      </c>
      <c r="U62" t="s">
        <v>1816</v>
      </c>
      <c r="V62" t="s">
        <v>1817</v>
      </c>
      <c r="W62">
        <v>38</v>
      </c>
      <c r="X62">
        <v>25</v>
      </c>
      <c r="Y62">
        <v>12.76</v>
      </c>
      <c r="Z62" s="134">
        <v>5.0000000000000002E-5</v>
      </c>
    </row>
    <row r="63" spans="1:26" x14ac:dyDescent="0.2">
      <c r="A63" t="s">
        <v>401</v>
      </c>
      <c r="B63" s="134">
        <v>5.5415691688028601E-11</v>
      </c>
      <c r="C63" s="134">
        <v>4.6624320938876897E-9</v>
      </c>
      <c r="D63" t="s">
        <v>262</v>
      </c>
      <c r="E63" t="s">
        <v>813</v>
      </c>
      <c r="F63" s="134">
        <v>3.4935778013965098E-6</v>
      </c>
      <c r="G63">
        <v>2.9393424078190302E-4</v>
      </c>
      <c r="H63" t="s">
        <v>778</v>
      </c>
      <c r="I63" t="s">
        <v>1250</v>
      </c>
      <c r="J63" t="s">
        <v>1251</v>
      </c>
      <c r="K63">
        <v>10</v>
      </c>
      <c r="L63">
        <v>10</v>
      </c>
      <c r="M63">
        <v>3.44</v>
      </c>
      <c r="N63" s="134">
        <v>2.3E-5</v>
      </c>
      <c r="O63" t="s">
        <v>2372</v>
      </c>
      <c r="P63" t="s">
        <v>2373</v>
      </c>
      <c r="Q63">
        <v>5</v>
      </c>
      <c r="R63">
        <v>5</v>
      </c>
      <c r="S63">
        <v>1.73</v>
      </c>
      <c r="T63">
        <v>4.96E-3</v>
      </c>
      <c r="U63" t="s">
        <v>1794</v>
      </c>
      <c r="V63" t="s">
        <v>1795</v>
      </c>
      <c r="W63">
        <v>30</v>
      </c>
      <c r="X63">
        <v>21</v>
      </c>
      <c r="Y63">
        <v>10.08</v>
      </c>
      <c r="Z63" s="134">
        <v>5.0000000000000002E-5</v>
      </c>
    </row>
    <row r="64" spans="1:26" x14ac:dyDescent="0.2">
      <c r="A64" t="s">
        <v>325</v>
      </c>
      <c r="B64" s="134">
        <v>5.6493179525070501E-11</v>
      </c>
      <c r="C64" s="134">
        <v>4.6738690527075001E-9</v>
      </c>
      <c r="D64" t="s">
        <v>262</v>
      </c>
      <c r="E64" t="s">
        <v>933</v>
      </c>
      <c r="F64" s="134">
        <v>5.0483529153319499E-6</v>
      </c>
      <c r="G64">
        <v>4.1465119564017001E-4</v>
      </c>
      <c r="H64" t="s">
        <v>778</v>
      </c>
      <c r="I64" t="s">
        <v>1202</v>
      </c>
      <c r="J64" t="s">
        <v>1203</v>
      </c>
      <c r="K64">
        <v>2293</v>
      </c>
      <c r="L64">
        <v>901</v>
      </c>
      <c r="M64">
        <v>788.25</v>
      </c>
      <c r="N64" s="134">
        <v>2.9E-5</v>
      </c>
      <c r="O64" t="s">
        <v>1552</v>
      </c>
      <c r="P64" t="s">
        <v>1553</v>
      </c>
      <c r="Q64">
        <v>5</v>
      </c>
      <c r="R64">
        <v>5</v>
      </c>
      <c r="S64">
        <v>1.73</v>
      </c>
      <c r="T64">
        <v>4.96E-3</v>
      </c>
      <c r="U64" t="s">
        <v>1738</v>
      </c>
      <c r="V64" t="s">
        <v>1739</v>
      </c>
      <c r="W64">
        <v>9</v>
      </c>
      <c r="X64">
        <v>9</v>
      </c>
      <c r="Y64">
        <v>3.02</v>
      </c>
      <c r="Z64" s="134">
        <v>5.3999999999999998E-5</v>
      </c>
    </row>
    <row r="65" spans="1:26" x14ac:dyDescent="0.2">
      <c r="A65" t="s">
        <v>298</v>
      </c>
      <c r="B65" s="134">
        <v>5.8772622013456596E-11</v>
      </c>
      <c r="C65" s="134">
        <v>4.7827425520458802E-9</v>
      </c>
      <c r="D65" t="s">
        <v>262</v>
      </c>
      <c r="E65" t="s">
        <v>921</v>
      </c>
      <c r="F65" s="134">
        <v>5.1381862658115904E-6</v>
      </c>
      <c r="G65">
        <v>4.1465119564017001E-4</v>
      </c>
      <c r="H65" t="s">
        <v>778</v>
      </c>
      <c r="I65" t="s">
        <v>2593</v>
      </c>
      <c r="J65" t="s">
        <v>2594</v>
      </c>
      <c r="K65">
        <v>2056</v>
      </c>
      <c r="L65">
        <v>832</v>
      </c>
      <c r="M65">
        <v>706.78</v>
      </c>
      <c r="N65" s="134">
        <v>3.1000000000000001E-5</v>
      </c>
      <c r="O65" t="s">
        <v>1456</v>
      </c>
      <c r="P65" t="s">
        <v>1457</v>
      </c>
      <c r="Q65">
        <v>12</v>
      </c>
      <c r="R65">
        <v>9</v>
      </c>
      <c r="S65">
        <v>4.1500000000000004</v>
      </c>
      <c r="T65">
        <v>5.1399999999999996E-3</v>
      </c>
      <c r="U65" t="s">
        <v>1772</v>
      </c>
      <c r="V65" t="s">
        <v>1773</v>
      </c>
      <c r="W65">
        <v>14</v>
      </c>
      <c r="X65">
        <v>12</v>
      </c>
      <c r="Y65">
        <v>4.7</v>
      </c>
      <c r="Z65" s="134">
        <v>8.8999999999999995E-5</v>
      </c>
    </row>
    <row r="66" spans="1:26" x14ac:dyDescent="0.2">
      <c r="A66" t="s">
        <v>315</v>
      </c>
      <c r="B66" s="134">
        <v>1.0923849125573099E-10</v>
      </c>
      <c r="C66" s="134">
        <v>8.7461269450556198E-9</v>
      </c>
      <c r="D66" t="s">
        <v>262</v>
      </c>
      <c r="E66" t="s">
        <v>846</v>
      </c>
      <c r="F66" s="134">
        <v>5.2413740265268697E-6</v>
      </c>
      <c r="G66">
        <v>4.1465119564017001E-4</v>
      </c>
      <c r="H66" t="s">
        <v>778</v>
      </c>
      <c r="I66" t="s">
        <v>1369</v>
      </c>
      <c r="J66" t="s">
        <v>1370</v>
      </c>
      <c r="K66">
        <v>43</v>
      </c>
      <c r="L66">
        <v>28</v>
      </c>
      <c r="M66">
        <v>14.78</v>
      </c>
      <c r="N66" s="134">
        <v>3.8000000000000002E-5</v>
      </c>
      <c r="O66" t="s">
        <v>1510</v>
      </c>
      <c r="P66" t="s">
        <v>1511</v>
      </c>
      <c r="Q66">
        <v>14</v>
      </c>
      <c r="R66">
        <v>10</v>
      </c>
      <c r="S66">
        <v>4.8499999999999996</v>
      </c>
      <c r="T66">
        <v>5.4999999999999997E-3</v>
      </c>
      <c r="U66" t="s">
        <v>1786</v>
      </c>
      <c r="V66" t="s">
        <v>1787</v>
      </c>
      <c r="W66">
        <v>39</v>
      </c>
      <c r="X66">
        <v>25</v>
      </c>
      <c r="Y66">
        <v>13.1</v>
      </c>
      <c r="Z66" s="134">
        <v>9.5000000000000005E-5</v>
      </c>
    </row>
    <row r="67" spans="1:26" x14ac:dyDescent="0.2">
      <c r="A67" t="s">
        <v>310</v>
      </c>
      <c r="B67" s="134">
        <v>1.2821146340879601E-10</v>
      </c>
      <c r="C67" s="134">
        <v>1.01022492755756E-8</v>
      </c>
      <c r="D67" t="s">
        <v>262</v>
      </c>
      <c r="E67" t="s">
        <v>895</v>
      </c>
      <c r="F67" s="134">
        <v>5.2624950292769396E-6</v>
      </c>
      <c r="G67">
        <v>4.1465119564017001E-4</v>
      </c>
      <c r="H67" t="s">
        <v>778</v>
      </c>
      <c r="I67" t="s">
        <v>1262</v>
      </c>
      <c r="J67" t="s">
        <v>1263</v>
      </c>
      <c r="K67">
        <v>15</v>
      </c>
      <c r="L67">
        <v>13</v>
      </c>
      <c r="M67">
        <v>5.16</v>
      </c>
      <c r="N67" s="134">
        <v>4.6E-5</v>
      </c>
      <c r="O67" t="s">
        <v>1512</v>
      </c>
      <c r="P67" t="s">
        <v>1513</v>
      </c>
      <c r="Q67">
        <v>14</v>
      </c>
      <c r="R67">
        <v>10</v>
      </c>
      <c r="S67">
        <v>4.8499999999999996</v>
      </c>
      <c r="T67">
        <v>5.4999999999999997E-3</v>
      </c>
      <c r="U67" t="s">
        <v>1710</v>
      </c>
      <c r="V67" t="s">
        <v>1711</v>
      </c>
      <c r="W67">
        <v>355</v>
      </c>
      <c r="X67">
        <v>172</v>
      </c>
      <c r="Y67">
        <v>119.23</v>
      </c>
      <c r="Z67">
        <v>1.1E-4</v>
      </c>
    </row>
    <row r="68" spans="1:26" x14ac:dyDescent="0.2">
      <c r="A68" t="s">
        <v>381</v>
      </c>
      <c r="B68" s="134">
        <v>1.43175003562282E-10</v>
      </c>
      <c r="C68" s="134">
        <v>1.11050112137995E-8</v>
      </c>
      <c r="D68" t="s">
        <v>262</v>
      </c>
      <c r="E68" t="s">
        <v>1053</v>
      </c>
      <c r="F68" s="134">
        <v>5.7834214135070001E-6</v>
      </c>
      <c r="G68">
        <v>4.4857662338513698E-4</v>
      </c>
      <c r="H68" t="s">
        <v>778</v>
      </c>
      <c r="I68" t="s">
        <v>1375</v>
      </c>
      <c r="J68" t="s">
        <v>1376</v>
      </c>
      <c r="K68">
        <v>50</v>
      </c>
      <c r="L68">
        <v>31</v>
      </c>
      <c r="M68">
        <v>17.190000000000001</v>
      </c>
      <c r="N68" s="134">
        <v>6.0999999999999999E-5</v>
      </c>
      <c r="O68" t="s">
        <v>1612</v>
      </c>
      <c r="P68" t="s">
        <v>1613</v>
      </c>
      <c r="Q68">
        <v>14</v>
      </c>
      <c r="R68">
        <v>10</v>
      </c>
      <c r="S68">
        <v>4.8499999999999996</v>
      </c>
      <c r="T68">
        <v>5.4999999999999997E-3</v>
      </c>
      <c r="U68" t="s">
        <v>1774</v>
      </c>
      <c r="V68" t="s">
        <v>1775</v>
      </c>
      <c r="W68">
        <v>11</v>
      </c>
      <c r="X68">
        <v>10</v>
      </c>
      <c r="Y68">
        <v>3.69</v>
      </c>
      <c r="Z68">
        <v>1.3999999999999999E-4</v>
      </c>
    </row>
    <row r="69" spans="1:26" x14ac:dyDescent="0.2">
      <c r="A69" t="s">
        <v>317</v>
      </c>
      <c r="B69" s="134">
        <v>1.68050732138699E-10</v>
      </c>
      <c r="C69" s="134">
        <v>1.2833905143638499E-8</v>
      </c>
      <c r="D69" t="s">
        <v>262</v>
      </c>
      <c r="E69" t="s">
        <v>834</v>
      </c>
      <c r="F69" s="134">
        <v>8.0738647503096203E-6</v>
      </c>
      <c r="G69">
        <v>6.1659484031595304E-4</v>
      </c>
      <c r="H69" t="s">
        <v>778</v>
      </c>
      <c r="I69" t="s">
        <v>1312</v>
      </c>
      <c r="J69" t="s">
        <v>1313</v>
      </c>
      <c r="K69">
        <v>9</v>
      </c>
      <c r="L69">
        <v>9</v>
      </c>
      <c r="M69">
        <v>3.09</v>
      </c>
      <c r="N69" s="134">
        <v>6.7000000000000002E-5</v>
      </c>
      <c r="O69" t="s">
        <v>2374</v>
      </c>
      <c r="P69" t="s">
        <v>2375</v>
      </c>
      <c r="Q69">
        <v>14</v>
      </c>
      <c r="R69">
        <v>10</v>
      </c>
      <c r="S69">
        <v>4.8499999999999996</v>
      </c>
      <c r="T69">
        <v>5.4999999999999997E-3</v>
      </c>
      <c r="U69" t="s">
        <v>1756</v>
      </c>
      <c r="V69" t="s">
        <v>1757</v>
      </c>
      <c r="W69">
        <v>11</v>
      </c>
      <c r="X69">
        <v>10</v>
      </c>
      <c r="Y69">
        <v>3.69</v>
      </c>
      <c r="Z69">
        <v>1.3999999999999999E-4</v>
      </c>
    </row>
    <row r="70" spans="1:26" x14ac:dyDescent="0.2">
      <c r="A70" t="s">
        <v>311</v>
      </c>
      <c r="B70" s="134">
        <v>1.8072391839268401E-10</v>
      </c>
      <c r="C70" s="134">
        <v>1.35926292560801E-8</v>
      </c>
      <c r="D70" t="s">
        <v>262</v>
      </c>
      <c r="E70" t="s">
        <v>925</v>
      </c>
      <c r="F70" s="134">
        <v>8.7205859133890694E-6</v>
      </c>
      <c r="G70">
        <v>6.5589376475853596E-4</v>
      </c>
      <c r="H70" t="s">
        <v>778</v>
      </c>
      <c r="I70" t="s">
        <v>1316</v>
      </c>
      <c r="J70" t="s">
        <v>1317</v>
      </c>
      <c r="K70">
        <v>30</v>
      </c>
      <c r="L70">
        <v>21</v>
      </c>
      <c r="M70">
        <v>10.31</v>
      </c>
      <c r="N70" s="134">
        <v>7.3999999999999996E-5</v>
      </c>
      <c r="O70" t="s">
        <v>1486</v>
      </c>
      <c r="P70" t="s">
        <v>1487</v>
      </c>
      <c r="Q70">
        <v>18</v>
      </c>
      <c r="R70">
        <v>12</v>
      </c>
      <c r="S70">
        <v>6.23</v>
      </c>
      <c r="T70">
        <v>5.5599999999999998E-3</v>
      </c>
      <c r="U70" t="s">
        <v>1730</v>
      </c>
      <c r="V70" t="s">
        <v>1731</v>
      </c>
      <c r="W70">
        <v>942</v>
      </c>
      <c r="X70">
        <v>370</v>
      </c>
      <c r="Y70">
        <v>316.39</v>
      </c>
      <c r="Z70">
        <v>1.3999999999999999E-4</v>
      </c>
    </row>
    <row r="71" spans="1:26" x14ac:dyDescent="0.2">
      <c r="A71" t="s">
        <v>405</v>
      </c>
      <c r="B71" s="134">
        <v>2.5474447735214998E-10</v>
      </c>
      <c r="C71" s="134">
        <v>1.8873904262329399E-8</v>
      </c>
      <c r="D71" t="s">
        <v>262</v>
      </c>
      <c r="E71" t="s">
        <v>827</v>
      </c>
      <c r="F71" s="134">
        <v>1.1223295571832899E-5</v>
      </c>
      <c r="G71">
        <v>8.3152894356087299E-4</v>
      </c>
      <c r="H71" t="s">
        <v>778</v>
      </c>
      <c r="I71" t="s">
        <v>2595</v>
      </c>
      <c r="J71" t="s">
        <v>2596</v>
      </c>
      <c r="K71">
        <v>443</v>
      </c>
      <c r="L71">
        <v>191</v>
      </c>
      <c r="M71">
        <v>152.29</v>
      </c>
      <c r="N71" s="134">
        <v>8.2000000000000001E-5</v>
      </c>
      <c r="O71" t="s">
        <v>1550</v>
      </c>
      <c r="P71" t="s">
        <v>1551</v>
      </c>
      <c r="Q71">
        <v>291</v>
      </c>
      <c r="R71">
        <v>129</v>
      </c>
      <c r="S71">
        <v>100.71</v>
      </c>
      <c r="T71">
        <v>5.5900000000000004E-3</v>
      </c>
      <c r="U71" t="s">
        <v>1736</v>
      </c>
      <c r="V71" t="s">
        <v>1737</v>
      </c>
      <c r="W71">
        <v>20</v>
      </c>
      <c r="X71">
        <v>15</v>
      </c>
      <c r="Y71">
        <v>6.72</v>
      </c>
      <c r="Z71">
        <v>1.8000000000000001E-4</v>
      </c>
    </row>
    <row r="72" spans="1:26" x14ac:dyDescent="0.2">
      <c r="A72" t="s">
        <v>321</v>
      </c>
      <c r="B72" s="134">
        <v>4.5274748551443699E-10</v>
      </c>
      <c r="C72" s="134">
        <v>3.30505664425539E-8</v>
      </c>
      <c r="D72" t="s">
        <v>262</v>
      </c>
      <c r="E72" t="s">
        <v>918</v>
      </c>
      <c r="F72" s="134">
        <v>1.15104746506809E-5</v>
      </c>
      <c r="G72">
        <v>8.4026464949970604E-4</v>
      </c>
      <c r="H72" t="s">
        <v>778</v>
      </c>
      <c r="I72" t="s">
        <v>1222</v>
      </c>
      <c r="J72" t="s">
        <v>1223</v>
      </c>
      <c r="K72">
        <v>663</v>
      </c>
      <c r="L72">
        <v>275</v>
      </c>
      <c r="M72">
        <v>227.91</v>
      </c>
      <c r="N72" s="134">
        <v>8.2000000000000001E-5</v>
      </c>
      <c r="O72" t="s">
        <v>1580</v>
      </c>
      <c r="P72" t="s">
        <v>1581</v>
      </c>
      <c r="Q72">
        <v>16</v>
      </c>
      <c r="R72">
        <v>11</v>
      </c>
      <c r="S72">
        <v>5.54</v>
      </c>
      <c r="T72">
        <v>5.6100000000000004E-3</v>
      </c>
      <c r="U72" t="s">
        <v>1734</v>
      </c>
      <c r="V72" t="s">
        <v>1735</v>
      </c>
      <c r="W72">
        <v>121</v>
      </c>
      <c r="X72">
        <v>60</v>
      </c>
      <c r="Y72">
        <v>40.64</v>
      </c>
      <c r="Z72">
        <v>2.0000000000000001E-4</v>
      </c>
    </row>
    <row r="73" spans="1:26" x14ac:dyDescent="0.2">
      <c r="A73" t="s">
        <v>319</v>
      </c>
      <c r="B73" s="134">
        <v>5.0000091586578397E-10</v>
      </c>
      <c r="C73" s="134">
        <v>3.5971080381996398E-8</v>
      </c>
      <c r="D73" t="s">
        <v>262</v>
      </c>
      <c r="E73" t="s">
        <v>878</v>
      </c>
      <c r="F73" s="134">
        <v>1.45227696474878E-5</v>
      </c>
      <c r="G73">
        <v>1.04479751492941E-3</v>
      </c>
      <c r="H73" t="s">
        <v>778</v>
      </c>
      <c r="I73" t="s">
        <v>2597</v>
      </c>
      <c r="J73" t="s">
        <v>2598</v>
      </c>
      <c r="K73">
        <v>98</v>
      </c>
      <c r="L73">
        <v>52</v>
      </c>
      <c r="M73">
        <v>33.69</v>
      </c>
      <c r="N73">
        <v>1.1E-4</v>
      </c>
      <c r="O73" t="s">
        <v>1454</v>
      </c>
      <c r="P73" t="s">
        <v>1455</v>
      </c>
      <c r="Q73">
        <v>480</v>
      </c>
      <c r="R73">
        <v>193</v>
      </c>
      <c r="S73">
        <v>166.11</v>
      </c>
      <c r="T73">
        <v>5.9899999999999997E-3</v>
      </c>
      <c r="U73" t="s">
        <v>1700</v>
      </c>
      <c r="V73" t="s">
        <v>1701</v>
      </c>
      <c r="W73">
        <v>153</v>
      </c>
      <c r="X73">
        <v>73</v>
      </c>
      <c r="Y73">
        <v>51.39</v>
      </c>
      <c r="Z73">
        <v>2.1000000000000001E-4</v>
      </c>
    </row>
    <row r="74" spans="1:26" x14ac:dyDescent="0.2">
      <c r="A74" t="s">
        <v>336</v>
      </c>
      <c r="B74" s="134">
        <v>1.85645977719643E-9</v>
      </c>
      <c r="C74" s="134">
        <v>1.31514892590437E-7</v>
      </c>
      <c r="D74" t="s">
        <v>262</v>
      </c>
      <c r="E74" t="s">
        <v>915</v>
      </c>
      <c r="F74" s="134">
        <v>1.8659000064272801E-5</v>
      </c>
      <c r="G74">
        <v>1.2957619538974401E-3</v>
      </c>
      <c r="H74" t="s">
        <v>778</v>
      </c>
      <c r="I74" t="s">
        <v>2326</v>
      </c>
      <c r="J74" t="s">
        <v>2327</v>
      </c>
      <c r="K74">
        <v>41</v>
      </c>
      <c r="L74">
        <v>26</v>
      </c>
      <c r="M74">
        <v>14.09</v>
      </c>
      <c r="N74">
        <v>1.3999999999999999E-4</v>
      </c>
      <c r="O74" t="s">
        <v>2639</v>
      </c>
      <c r="P74" t="s">
        <v>2640</v>
      </c>
      <c r="Q74">
        <v>706</v>
      </c>
      <c r="R74">
        <v>286</v>
      </c>
      <c r="S74">
        <v>244.33</v>
      </c>
      <c r="T74">
        <v>6.4400000000000004E-3</v>
      </c>
      <c r="U74" t="s">
        <v>2440</v>
      </c>
      <c r="V74" t="s">
        <v>2441</v>
      </c>
      <c r="W74">
        <v>131</v>
      </c>
      <c r="X74">
        <v>64</v>
      </c>
      <c r="Y74">
        <v>44</v>
      </c>
      <c r="Z74">
        <v>2.2000000000000001E-4</v>
      </c>
    </row>
    <row r="75" spans="1:26" x14ac:dyDescent="0.2">
      <c r="A75" t="s">
        <v>372</v>
      </c>
      <c r="B75" s="134">
        <v>1.8810550712975501E-9</v>
      </c>
      <c r="C75" s="134">
        <v>1.31514892590437E-7</v>
      </c>
      <c r="D75" t="s">
        <v>262</v>
      </c>
      <c r="E75" t="s">
        <v>884</v>
      </c>
      <c r="F75" s="134">
        <v>1.8659000064272801E-5</v>
      </c>
      <c r="G75">
        <v>1.2957619538974401E-3</v>
      </c>
      <c r="H75" t="s">
        <v>778</v>
      </c>
      <c r="I75" t="s">
        <v>1256</v>
      </c>
      <c r="J75" t="s">
        <v>1257</v>
      </c>
      <c r="K75">
        <v>33</v>
      </c>
      <c r="L75">
        <v>22</v>
      </c>
      <c r="M75">
        <v>11.34</v>
      </c>
      <c r="N75">
        <v>1.6000000000000001E-4</v>
      </c>
      <c r="O75" t="s">
        <v>1536</v>
      </c>
      <c r="P75" t="s">
        <v>1537</v>
      </c>
      <c r="Q75">
        <v>47</v>
      </c>
      <c r="R75">
        <v>25</v>
      </c>
      <c r="S75">
        <v>16.27</v>
      </c>
      <c r="T75">
        <v>6.7799999999999996E-3</v>
      </c>
      <c r="U75" t="s">
        <v>1798</v>
      </c>
      <c r="V75" t="s">
        <v>1799</v>
      </c>
      <c r="W75">
        <v>26</v>
      </c>
      <c r="X75">
        <v>18</v>
      </c>
      <c r="Y75">
        <v>8.73</v>
      </c>
      <c r="Z75">
        <v>2.2000000000000001E-4</v>
      </c>
    </row>
    <row r="76" spans="1:26" x14ac:dyDescent="0.2">
      <c r="A76" t="s">
        <v>300</v>
      </c>
      <c r="B76" s="134">
        <v>2.1918852040309099E-9</v>
      </c>
      <c r="C76" s="134">
        <v>1.5111830767790899E-7</v>
      </c>
      <c r="D76" t="s">
        <v>262</v>
      </c>
      <c r="E76" t="s">
        <v>862</v>
      </c>
      <c r="F76" s="134">
        <v>1.8794291031550299E-5</v>
      </c>
      <c r="G76">
        <v>1.2957619538974401E-3</v>
      </c>
      <c r="H76" t="s">
        <v>778</v>
      </c>
      <c r="I76" t="s">
        <v>1254</v>
      </c>
      <c r="J76" t="s">
        <v>1255</v>
      </c>
      <c r="K76">
        <v>215</v>
      </c>
      <c r="L76">
        <v>100</v>
      </c>
      <c r="M76">
        <v>73.91</v>
      </c>
      <c r="N76">
        <v>1.6000000000000001E-4</v>
      </c>
      <c r="O76" t="s">
        <v>1542</v>
      </c>
      <c r="P76" t="s">
        <v>1543</v>
      </c>
      <c r="Q76">
        <v>301</v>
      </c>
      <c r="R76">
        <v>125</v>
      </c>
      <c r="S76">
        <v>104.17</v>
      </c>
      <c r="T76">
        <v>7.3600000000000002E-3</v>
      </c>
      <c r="U76" t="s">
        <v>1782</v>
      </c>
      <c r="V76" t="s">
        <v>1783</v>
      </c>
      <c r="W76">
        <v>983</v>
      </c>
      <c r="X76">
        <v>383</v>
      </c>
      <c r="Y76">
        <v>330.16</v>
      </c>
      <c r="Z76">
        <v>2.3000000000000001E-4</v>
      </c>
    </row>
    <row r="77" spans="1:26" x14ac:dyDescent="0.2">
      <c r="A77" t="s">
        <v>324</v>
      </c>
      <c r="B77" s="134">
        <v>2.5809911983180099E-9</v>
      </c>
      <c r="C77" s="134">
        <v>1.7550740148562499E-7</v>
      </c>
      <c r="D77" t="s">
        <v>262</v>
      </c>
      <c r="E77" t="s">
        <v>863</v>
      </c>
      <c r="F77" s="134">
        <v>1.92765201979972E-5</v>
      </c>
      <c r="G77">
        <v>1.3108033734638099E-3</v>
      </c>
      <c r="H77" t="s">
        <v>778</v>
      </c>
      <c r="I77" t="s">
        <v>1252</v>
      </c>
      <c r="J77" t="s">
        <v>1253</v>
      </c>
      <c r="K77">
        <v>11</v>
      </c>
      <c r="L77">
        <v>10</v>
      </c>
      <c r="M77">
        <v>3.78</v>
      </c>
      <c r="N77">
        <v>1.7000000000000001E-4</v>
      </c>
      <c r="O77" t="s">
        <v>2641</v>
      </c>
      <c r="P77" t="s">
        <v>2642</v>
      </c>
      <c r="Q77">
        <v>1293</v>
      </c>
      <c r="R77">
        <v>630</v>
      </c>
      <c r="S77">
        <v>447.47</v>
      </c>
      <c r="T77">
        <v>7.9500000000000005E-3</v>
      </c>
      <c r="U77" t="s">
        <v>1762</v>
      </c>
      <c r="V77" t="s">
        <v>1763</v>
      </c>
      <c r="W77">
        <v>13</v>
      </c>
      <c r="X77">
        <v>11</v>
      </c>
      <c r="Y77">
        <v>4.37</v>
      </c>
      <c r="Z77">
        <v>2.3000000000000001E-4</v>
      </c>
    </row>
    <row r="78" spans="1:26" x14ac:dyDescent="0.2">
      <c r="A78" t="s">
        <v>330</v>
      </c>
      <c r="B78" s="134">
        <v>3.4832883152674601E-9</v>
      </c>
      <c r="C78" s="134">
        <v>2.30547242626502E-7</v>
      </c>
      <c r="D78" t="s">
        <v>262</v>
      </c>
      <c r="E78" t="s">
        <v>975</v>
      </c>
      <c r="F78" s="134">
        <v>2.3402063462510499E-5</v>
      </c>
      <c r="G78">
        <v>1.5698357165932701E-3</v>
      </c>
      <c r="H78" t="s">
        <v>778</v>
      </c>
      <c r="I78" t="s">
        <v>1242</v>
      </c>
      <c r="J78" t="s">
        <v>1243</v>
      </c>
      <c r="K78">
        <v>44</v>
      </c>
      <c r="L78">
        <v>27</v>
      </c>
      <c r="M78">
        <v>15.13</v>
      </c>
      <c r="N78">
        <v>2.3000000000000001E-4</v>
      </c>
      <c r="O78" t="s">
        <v>1484</v>
      </c>
      <c r="P78" t="s">
        <v>1485</v>
      </c>
      <c r="Q78">
        <v>297</v>
      </c>
      <c r="R78">
        <v>123</v>
      </c>
      <c r="S78">
        <v>102.78</v>
      </c>
      <c r="T78">
        <v>8.6099999999999996E-3</v>
      </c>
      <c r="U78" t="s">
        <v>2667</v>
      </c>
      <c r="V78" t="s">
        <v>2668</v>
      </c>
      <c r="W78">
        <v>214</v>
      </c>
      <c r="X78">
        <v>97</v>
      </c>
      <c r="Y78">
        <v>71.88</v>
      </c>
      <c r="Z78">
        <v>2.4000000000000001E-4</v>
      </c>
    </row>
    <row r="79" spans="1:26" x14ac:dyDescent="0.2">
      <c r="A79" t="s">
        <v>334</v>
      </c>
      <c r="B79" s="134">
        <v>3.4832883152674601E-9</v>
      </c>
      <c r="C79" s="134">
        <v>2.30547242626502E-7</v>
      </c>
      <c r="D79" t="s">
        <v>262</v>
      </c>
      <c r="E79" t="s">
        <v>960</v>
      </c>
      <c r="F79" s="134">
        <v>3.4722400544090799E-5</v>
      </c>
      <c r="G79">
        <v>2.2981599506782199E-3</v>
      </c>
      <c r="H79" t="s">
        <v>778</v>
      </c>
      <c r="I79" t="s">
        <v>1238</v>
      </c>
      <c r="J79" t="s">
        <v>1239</v>
      </c>
      <c r="K79">
        <v>84</v>
      </c>
      <c r="L79">
        <v>45</v>
      </c>
      <c r="M79">
        <v>28.88</v>
      </c>
      <c r="N79">
        <v>2.4000000000000001E-4</v>
      </c>
      <c r="O79" t="s">
        <v>1524</v>
      </c>
      <c r="P79" t="s">
        <v>1525</v>
      </c>
      <c r="Q79">
        <v>23</v>
      </c>
      <c r="R79">
        <v>14</v>
      </c>
      <c r="S79">
        <v>7.96</v>
      </c>
      <c r="T79">
        <v>8.9899999999999997E-3</v>
      </c>
      <c r="U79" t="s">
        <v>1742</v>
      </c>
      <c r="V79" t="s">
        <v>1743</v>
      </c>
      <c r="W79">
        <v>54</v>
      </c>
      <c r="X79">
        <v>31</v>
      </c>
      <c r="Y79">
        <v>18.14</v>
      </c>
      <c r="Z79">
        <v>2.7999999999999998E-4</v>
      </c>
    </row>
    <row r="80" spans="1:26" x14ac:dyDescent="0.2">
      <c r="A80" t="s">
        <v>347</v>
      </c>
      <c r="B80" s="134">
        <v>3.6372786765655002E-9</v>
      </c>
      <c r="C80" s="134">
        <v>2.3757172829567299E-7</v>
      </c>
      <c r="D80" t="s">
        <v>262</v>
      </c>
      <c r="E80" t="s">
        <v>894</v>
      </c>
      <c r="F80" s="134">
        <v>3.9358798707619403E-5</v>
      </c>
      <c r="G80">
        <v>2.57075101032398E-3</v>
      </c>
      <c r="H80" t="s">
        <v>778</v>
      </c>
      <c r="I80" t="s">
        <v>1359</v>
      </c>
      <c r="J80" t="s">
        <v>1360</v>
      </c>
      <c r="K80">
        <v>225</v>
      </c>
      <c r="L80">
        <v>103</v>
      </c>
      <c r="M80">
        <v>77.349999999999994</v>
      </c>
      <c r="N80">
        <v>2.5999999999999998E-4</v>
      </c>
      <c r="O80" t="s">
        <v>1504</v>
      </c>
      <c r="P80" t="s">
        <v>1505</v>
      </c>
      <c r="Q80">
        <v>23</v>
      </c>
      <c r="R80">
        <v>14</v>
      </c>
      <c r="S80">
        <v>7.96</v>
      </c>
      <c r="T80">
        <v>8.9899999999999997E-3</v>
      </c>
      <c r="U80" t="s">
        <v>1744</v>
      </c>
      <c r="V80" t="s">
        <v>1745</v>
      </c>
      <c r="W80">
        <v>54</v>
      </c>
      <c r="X80">
        <v>31</v>
      </c>
      <c r="Y80">
        <v>18.14</v>
      </c>
      <c r="Z80">
        <v>2.7999999999999998E-4</v>
      </c>
    </row>
    <row r="81" spans="1:26" x14ac:dyDescent="0.2">
      <c r="A81" t="s">
        <v>342</v>
      </c>
      <c r="B81" s="134">
        <v>4.1248454014504902E-9</v>
      </c>
      <c r="C81" s="134">
        <v>2.6591860484156102E-7</v>
      </c>
      <c r="D81" t="s">
        <v>262</v>
      </c>
      <c r="E81" t="s">
        <v>916</v>
      </c>
      <c r="F81" s="134">
        <v>4.1208975041170297E-5</v>
      </c>
      <c r="G81">
        <v>2.6566409364203801E-3</v>
      </c>
      <c r="H81" t="s">
        <v>778</v>
      </c>
      <c r="I81" t="s">
        <v>1348</v>
      </c>
      <c r="J81" t="s">
        <v>1349</v>
      </c>
      <c r="K81">
        <v>38</v>
      </c>
      <c r="L81">
        <v>24</v>
      </c>
      <c r="M81">
        <v>13.06</v>
      </c>
      <c r="N81">
        <v>2.7E-4</v>
      </c>
      <c r="O81" t="s">
        <v>2378</v>
      </c>
      <c r="P81" t="s">
        <v>2379</v>
      </c>
      <c r="Q81">
        <v>19</v>
      </c>
      <c r="R81">
        <v>12</v>
      </c>
      <c r="S81">
        <v>6.58</v>
      </c>
      <c r="T81">
        <v>1.0359999999999999E-2</v>
      </c>
      <c r="U81" t="s">
        <v>1746</v>
      </c>
      <c r="V81" t="s">
        <v>1747</v>
      </c>
      <c r="W81">
        <v>54</v>
      </c>
      <c r="X81">
        <v>31</v>
      </c>
      <c r="Y81">
        <v>18.14</v>
      </c>
      <c r="Z81">
        <v>2.7999999999999998E-4</v>
      </c>
    </row>
    <row r="82" spans="1:26" x14ac:dyDescent="0.2">
      <c r="A82" t="s">
        <v>299</v>
      </c>
      <c r="B82" s="134">
        <v>4.5269181805969503E-9</v>
      </c>
      <c r="C82" s="134">
        <v>2.8809771600619601E-7</v>
      </c>
      <c r="D82" t="s">
        <v>262</v>
      </c>
      <c r="E82" t="s">
        <v>914</v>
      </c>
      <c r="F82" s="134">
        <v>4.3121226790380999E-5</v>
      </c>
      <c r="G82">
        <v>2.7442790998391201E-3</v>
      </c>
      <c r="H82" t="s">
        <v>778</v>
      </c>
      <c r="I82" t="s">
        <v>1352</v>
      </c>
      <c r="J82" t="s">
        <v>1353</v>
      </c>
      <c r="K82">
        <v>30</v>
      </c>
      <c r="L82">
        <v>20</v>
      </c>
      <c r="M82">
        <v>10.31</v>
      </c>
      <c r="N82">
        <v>3.1E-4</v>
      </c>
      <c r="O82" t="s">
        <v>2643</v>
      </c>
      <c r="P82" t="s">
        <v>2644</v>
      </c>
      <c r="Q82">
        <v>19</v>
      </c>
      <c r="R82">
        <v>12</v>
      </c>
      <c r="S82">
        <v>6.58</v>
      </c>
      <c r="T82">
        <v>1.0359999999999999E-2</v>
      </c>
      <c r="U82" t="s">
        <v>1748</v>
      </c>
      <c r="V82" t="s">
        <v>1749</v>
      </c>
      <c r="W82">
        <v>54</v>
      </c>
      <c r="X82">
        <v>31</v>
      </c>
      <c r="Y82">
        <v>18.14</v>
      </c>
      <c r="Z82">
        <v>2.7999999999999998E-4</v>
      </c>
    </row>
    <row r="83" spans="1:26" x14ac:dyDescent="0.2">
      <c r="A83" t="s">
        <v>328</v>
      </c>
      <c r="B83" s="134">
        <v>5.3327618520172998E-9</v>
      </c>
      <c r="C83" s="134">
        <v>3.35086453587517E-7</v>
      </c>
      <c r="D83" t="s">
        <v>262</v>
      </c>
      <c r="E83" t="s">
        <v>1061</v>
      </c>
      <c r="F83" s="134">
        <v>4.92542336246075E-5</v>
      </c>
      <c r="G83">
        <v>3.0949115912981199E-3</v>
      </c>
      <c r="H83" t="s">
        <v>778</v>
      </c>
      <c r="I83" t="s">
        <v>1284</v>
      </c>
      <c r="J83" t="s">
        <v>1285</v>
      </c>
      <c r="K83">
        <v>121</v>
      </c>
      <c r="L83">
        <v>60</v>
      </c>
      <c r="M83">
        <v>41.6</v>
      </c>
      <c r="N83">
        <v>4.0000000000000002E-4</v>
      </c>
      <c r="O83" t="s">
        <v>2398</v>
      </c>
      <c r="P83" t="s">
        <v>2399</v>
      </c>
      <c r="Q83">
        <v>17</v>
      </c>
      <c r="R83">
        <v>11</v>
      </c>
      <c r="S83">
        <v>5.88</v>
      </c>
      <c r="T83">
        <v>1.095E-2</v>
      </c>
      <c r="U83" t="s">
        <v>1752</v>
      </c>
      <c r="V83" t="s">
        <v>1753</v>
      </c>
      <c r="W83">
        <v>306</v>
      </c>
      <c r="X83">
        <v>132</v>
      </c>
      <c r="Y83">
        <v>102.78</v>
      </c>
      <c r="Z83">
        <v>3.1E-4</v>
      </c>
    </row>
    <row r="84" spans="1:26" x14ac:dyDescent="0.2">
      <c r="A84" t="s">
        <v>337</v>
      </c>
      <c r="B84" s="134">
        <v>5.8644884814186199E-9</v>
      </c>
      <c r="C84" s="134">
        <v>3.6389151027202498E-7</v>
      </c>
      <c r="D84" t="s">
        <v>262</v>
      </c>
      <c r="E84" t="s">
        <v>912</v>
      </c>
      <c r="F84" s="134">
        <v>5.8016303412165599E-5</v>
      </c>
      <c r="G84">
        <v>3.5999116267248798E-3</v>
      </c>
      <c r="H84" t="s">
        <v>778</v>
      </c>
      <c r="I84" t="s">
        <v>1232</v>
      </c>
      <c r="J84" t="s">
        <v>1233</v>
      </c>
      <c r="K84">
        <v>124</v>
      </c>
      <c r="L84">
        <v>61</v>
      </c>
      <c r="M84">
        <v>42.63</v>
      </c>
      <c r="N84">
        <v>4.6999999999999999E-4</v>
      </c>
      <c r="O84" t="s">
        <v>2400</v>
      </c>
      <c r="P84" t="s">
        <v>2401</v>
      </c>
      <c r="Q84">
        <v>17</v>
      </c>
      <c r="R84">
        <v>11</v>
      </c>
      <c r="S84">
        <v>5.88</v>
      </c>
      <c r="T84">
        <v>1.095E-2</v>
      </c>
      <c r="U84" t="s">
        <v>1758</v>
      </c>
      <c r="V84" t="s">
        <v>1759</v>
      </c>
      <c r="W84">
        <v>709</v>
      </c>
      <c r="X84">
        <v>282</v>
      </c>
      <c r="Y84">
        <v>238.13</v>
      </c>
      <c r="Z84">
        <v>3.2000000000000003E-4</v>
      </c>
    </row>
    <row r="85" spans="1:26" x14ac:dyDescent="0.2">
      <c r="A85" t="s">
        <v>333</v>
      </c>
      <c r="B85" s="134">
        <v>8.7330817701763198E-9</v>
      </c>
      <c r="C85" s="134">
        <v>5.3519775194018801E-7</v>
      </c>
      <c r="D85" t="s">
        <v>262</v>
      </c>
      <c r="E85" t="s">
        <v>807</v>
      </c>
      <c r="F85" s="134">
        <v>6.5552750826447197E-5</v>
      </c>
      <c r="G85">
        <v>3.9683396963717497E-3</v>
      </c>
      <c r="H85" t="s">
        <v>778</v>
      </c>
      <c r="I85" t="s">
        <v>2599</v>
      </c>
      <c r="J85" t="s">
        <v>2600</v>
      </c>
      <c r="K85">
        <v>76</v>
      </c>
      <c r="L85">
        <v>50</v>
      </c>
      <c r="M85">
        <v>26.13</v>
      </c>
      <c r="N85">
        <v>4.8000000000000001E-4</v>
      </c>
      <c r="O85" t="s">
        <v>2418</v>
      </c>
      <c r="P85" t="s">
        <v>2419</v>
      </c>
      <c r="Q85">
        <v>524</v>
      </c>
      <c r="R85">
        <v>210</v>
      </c>
      <c r="S85">
        <v>181.34</v>
      </c>
      <c r="T85">
        <v>1.1180000000000001E-2</v>
      </c>
      <c r="U85" t="s">
        <v>1768</v>
      </c>
      <c r="V85" t="s">
        <v>1769</v>
      </c>
      <c r="W85">
        <v>37</v>
      </c>
      <c r="X85">
        <v>23</v>
      </c>
      <c r="Y85">
        <v>12.43</v>
      </c>
      <c r="Z85">
        <v>3.5E-4</v>
      </c>
    </row>
    <row r="86" spans="1:26" x14ac:dyDescent="0.2">
      <c r="A86" t="s">
        <v>364</v>
      </c>
      <c r="B86" s="134">
        <v>1.1035356484909999E-8</v>
      </c>
      <c r="C86" s="134">
        <v>6.6804279989138098E-7</v>
      </c>
      <c r="D86" t="s">
        <v>262</v>
      </c>
      <c r="E86" t="s">
        <v>893</v>
      </c>
      <c r="F86" s="134">
        <v>6.5552750826447197E-5</v>
      </c>
      <c r="G86">
        <v>3.9683396963717497E-3</v>
      </c>
      <c r="H86" t="s">
        <v>778</v>
      </c>
      <c r="I86" t="s">
        <v>1270</v>
      </c>
      <c r="J86" t="s">
        <v>1271</v>
      </c>
      <c r="K86">
        <v>37</v>
      </c>
      <c r="L86">
        <v>23</v>
      </c>
      <c r="M86">
        <v>12.72</v>
      </c>
      <c r="N86">
        <v>5.1000000000000004E-4</v>
      </c>
      <c r="O86" t="s">
        <v>1488</v>
      </c>
      <c r="P86" t="s">
        <v>1489</v>
      </c>
      <c r="Q86">
        <v>6063</v>
      </c>
      <c r="R86">
        <v>3125</v>
      </c>
      <c r="S86">
        <v>2098.23</v>
      </c>
      <c r="T86">
        <v>1.1339999999999999E-2</v>
      </c>
      <c r="U86" t="s">
        <v>2669</v>
      </c>
      <c r="V86" t="s">
        <v>2670</v>
      </c>
      <c r="W86">
        <v>768</v>
      </c>
      <c r="X86">
        <v>303</v>
      </c>
      <c r="Y86">
        <v>257.95</v>
      </c>
      <c r="Z86">
        <v>3.6999999999999999E-4</v>
      </c>
    </row>
    <row r="87" spans="1:26" x14ac:dyDescent="0.2">
      <c r="A87" t="s">
        <v>352</v>
      </c>
      <c r="B87" s="134">
        <v>1.36146146968182E-8</v>
      </c>
      <c r="C87" s="134">
        <v>8.1425237777115099E-7</v>
      </c>
      <c r="D87" t="s">
        <v>262</v>
      </c>
      <c r="E87" t="s">
        <v>947</v>
      </c>
      <c r="F87" s="134">
        <v>8.1547385054040299E-5</v>
      </c>
      <c r="G87">
        <v>4.8771231254006696E-3</v>
      </c>
      <c r="H87" t="s">
        <v>778</v>
      </c>
      <c r="I87" t="s">
        <v>2601</v>
      </c>
      <c r="J87" t="s">
        <v>2602</v>
      </c>
      <c r="K87">
        <v>122</v>
      </c>
      <c r="L87">
        <v>60</v>
      </c>
      <c r="M87">
        <v>41.94</v>
      </c>
      <c r="N87">
        <v>5.2999999999999998E-4</v>
      </c>
      <c r="O87" t="s">
        <v>2645</v>
      </c>
      <c r="P87" t="s">
        <v>2646</v>
      </c>
      <c r="Q87">
        <v>11</v>
      </c>
      <c r="R87">
        <v>8</v>
      </c>
      <c r="S87">
        <v>3.81</v>
      </c>
      <c r="T87">
        <v>1.1350000000000001E-2</v>
      </c>
      <c r="U87" t="s">
        <v>1839</v>
      </c>
      <c r="V87" t="s">
        <v>1840</v>
      </c>
      <c r="W87">
        <v>7</v>
      </c>
      <c r="X87">
        <v>7</v>
      </c>
      <c r="Y87">
        <v>2.35</v>
      </c>
      <c r="Z87">
        <v>4.8000000000000001E-4</v>
      </c>
    </row>
    <row r="88" spans="1:26" x14ac:dyDescent="0.2">
      <c r="A88" t="s">
        <v>360</v>
      </c>
      <c r="B88" s="134">
        <v>1.56506290482532E-8</v>
      </c>
      <c r="C88" s="134">
        <v>9.2487764994677198E-7</v>
      </c>
      <c r="D88" t="s">
        <v>262</v>
      </c>
      <c r="E88" t="s">
        <v>835</v>
      </c>
      <c r="F88" s="134">
        <v>8.5434022083158702E-5</v>
      </c>
      <c r="G88">
        <v>5.02197997370384E-3</v>
      </c>
      <c r="H88" t="s">
        <v>778</v>
      </c>
      <c r="I88" t="s">
        <v>1326</v>
      </c>
      <c r="J88" t="s">
        <v>1327</v>
      </c>
      <c r="K88">
        <v>35</v>
      </c>
      <c r="L88">
        <v>22</v>
      </c>
      <c r="M88">
        <v>12.03</v>
      </c>
      <c r="N88">
        <v>5.4000000000000001E-4</v>
      </c>
      <c r="O88" t="s">
        <v>1586</v>
      </c>
      <c r="P88" t="s">
        <v>1587</v>
      </c>
      <c r="Q88">
        <v>11</v>
      </c>
      <c r="R88">
        <v>8</v>
      </c>
      <c r="S88">
        <v>3.81</v>
      </c>
      <c r="T88">
        <v>1.1350000000000001E-2</v>
      </c>
      <c r="U88" t="s">
        <v>1740</v>
      </c>
      <c r="V88" t="s">
        <v>1741</v>
      </c>
      <c r="W88">
        <v>1721</v>
      </c>
      <c r="X88">
        <v>695</v>
      </c>
      <c r="Y88">
        <v>578.03</v>
      </c>
      <c r="Z88">
        <v>5.2999999999999998E-4</v>
      </c>
    </row>
    <row r="89" spans="1:26" x14ac:dyDescent="0.2">
      <c r="A89" t="s">
        <v>356</v>
      </c>
      <c r="B89" s="134">
        <v>1.91941510707281E-8</v>
      </c>
      <c r="C89" s="134">
        <v>1.12093842253052E-6</v>
      </c>
      <c r="D89" t="s">
        <v>262</v>
      </c>
      <c r="E89" t="s">
        <v>855</v>
      </c>
      <c r="F89" s="134">
        <v>8.59928077689013E-5</v>
      </c>
      <c r="G89">
        <v>5.02197997370384E-3</v>
      </c>
      <c r="H89" t="s">
        <v>778</v>
      </c>
      <c r="I89" t="s">
        <v>1334</v>
      </c>
      <c r="J89" t="s">
        <v>1335</v>
      </c>
      <c r="K89">
        <v>7</v>
      </c>
      <c r="L89">
        <v>7</v>
      </c>
      <c r="M89">
        <v>2.41</v>
      </c>
      <c r="N89">
        <v>5.6999999999999998E-4</v>
      </c>
      <c r="O89" t="s">
        <v>1532</v>
      </c>
      <c r="P89" t="s">
        <v>1533</v>
      </c>
      <c r="Q89">
        <v>11</v>
      </c>
      <c r="R89">
        <v>8</v>
      </c>
      <c r="S89">
        <v>3.81</v>
      </c>
      <c r="T89">
        <v>1.1350000000000001E-2</v>
      </c>
      <c r="U89" t="s">
        <v>1784</v>
      </c>
      <c r="V89" t="s">
        <v>1785</v>
      </c>
      <c r="W89">
        <v>12</v>
      </c>
      <c r="X89">
        <v>10</v>
      </c>
      <c r="Y89">
        <v>4.03</v>
      </c>
      <c r="Z89">
        <v>5.8E-4</v>
      </c>
    </row>
    <row r="90" spans="1:26" x14ac:dyDescent="0.2">
      <c r="A90" t="s">
        <v>358</v>
      </c>
      <c r="B90" s="134">
        <v>2.0537852016677401E-8</v>
      </c>
      <c r="C90" s="134">
        <v>1.18546392338124E-6</v>
      </c>
      <c r="D90" t="s">
        <v>262</v>
      </c>
      <c r="E90" t="s">
        <v>955</v>
      </c>
      <c r="F90" s="134">
        <v>9.7656511791562202E-5</v>
      </c>
      <c r="G90">
        <v>5.6368247038757497E-3</v>
      </c>
      <c r="H90" t="s">
        <v>778</v>
      </c>
      <c r="I90" t="s">
        <v>2328</v>
      </c>
      <c r="J90" t="s">
        <v>2329</v>
      </c>
      <c r="K90">
        <v>7</v>
      </c>
      <c r="L90">
        <v>7</v>
      </c>
      <c r="M90">
        <v>2.41</v>
      </c>
      <c r="N90">
        <v>5.6999999999999998E-4</v>
      </c>
      <c r="O90" t="s">
        <v>1588</v>
      </c>
      <c r="P90" t="s">
        <v>1589</v>
      </c>
      <c r="Q90">
        <v>68</v>
      </c>
      <c r="R90">
        <v>33</v>
      </c>
      <c r="S90">
        <v>23.53</v>
      </c>
      <c r="T90">
        <v>1.2370000000000001E-2</v>
      </c>
      <c r="U90" t="s">
        <v>1778</v>
      </c>
      <c r="V90" t="s">
        <v>1779</v>
      </c>
      <c r="W90">
        <v>38</v>
      </c>
      <c r="X90">
        <v>23</v>
      </c>
      <c r="Y90">
        <v>12.76</v>
      </c>
      <c r="Z90">
        <v>5.9999999999999995E-4</v>
      </c>
    </row>
    <row r="91" spans="1:26" x14ac:dyDescent="0.2">
      <c r="A91" t="s">
        <v>345</v>
      </c>
      <c r="B91" s="134">
        <v>2.1670813157432799E-8</v>
      </c>
      <c r="C91" s="134">
        <v>1.2364817990057099E-6</v>
      </c>
      <c r="D91" t="s">
        <v>262</v>
      </c>
      <c r="E91" t="s">
        <v>954</v>
      </c>
      <c r="F91">
        <v>1.11330609582175E-4</v>
      </c>
      <c r="G91">
        <v>6.3522430570794996E-3</v>
      </c>
      <c r="H91" t="s">
        <v>778</v>
      </c>
      <c r="I91" t="s">
        <v>1286</v>
      </c>
      <c r="J91" t="s">
        <v>1287</v>
      </c>
      <c r="K91">
        <v>7</v>
      </c>
      <c r="L91">
        <v>7</v>
      </c>
      <c r="M91">
        <v>2.41</v>
      </c>
      <c r="N91">
        <v>5.6999999999999998E-4</v>
      </c>
      <c r="O91" t="s">
        <v>1608</v>
      </c>
      <c r="P91" t="s">
        <v>1609</v>
      </c>
      <c r="Q91">
        <v>26</v>
      </c>
      <c r="R91">
        <v>15</v>
      </c>
      <c r="S91">
        <v>9</v>
      </c>
      <c r="T91">
        <v>1.338E-2</v>
      </c>
      <c r="U91" t="s">
        <v>1845</v>
      </c>
      <c r="V91" t="s">
        <v>1846</v>
      </c>
      <c r="W91">
        <v>82</v>
      </c>
      <c r="X91">
        <v>42</v>
      </c>
      <c r="Y91">
        <v>27.54</v>
      </c>
      <c r="Z91">
        <v>7.3999999999999999E-4</v>
      </c>
    </row>
    <row r="92" spans="1:26" x14ac:dyDescent="0.2">
      <c r="A92" t="s">
        <v>338</v>
      </c>
      <c r="B92" s="134">
        <v>2.6987369402853201E-8</v>
      </c>
      <c r="C92" s="134">
        <v>1.5223329740427599E-6</v>
      </c>
      <c r="D92" t="s">
        <v>262</v>
      </c>
      <c r="E92" t="s">
        <v>983</v>
      </c>
      <c r="F92">
        <v>1.3763124489832499E-4</v>
      </c>
      <c r="G92">
        <v>7.67642134466613E-3</v>
      </c>
      <c r="H92" t="s">
        <v>778</v>
      </c>
      <c r="I92" t="s">
        <v>1336</v>
      </c>
      <c r="J92" t="s">
        <v>1337</v>
      </c>
      <c r="K92">
        <v>7</v>
      </c>
      <c r="L92">
        <v>7</v>
      </c>
      <c r="M92">
        <v>2.41</v>
      </c>
      <c r="N92">
        <v>5.6999999999999998E-4</v>
      </c>
      <c r="O92" t="s">
        <v>2390</v>
      </c>
      <c r="P92" t="s">
        <v>2391</v>
      </c>
      <c r="Q92">
        <v>42</v>
      </c>
      <c r="R92">
        <v>22</v>
      </c>
      <c r="S92">
        <v>14.54</v>
      </c>
      <c r="T92">
        <v>1.345E-2</v>
      </c>
      <c r="U92" t="s">
        <v>1806</v>
      </c>
      <c r="V92" t="s">
        <v>1807</v>
      </c>
      <c r="W92">
        <v>14</v>
      </c>
      <c r="X92">
        <v>11</v>
      </c>
      <c r="Y92">
        <v>4.7</v>
      </c>
      <c r="Z92">
        <v>7.3999999999999999E-4</v>
      </c>
    </row>
    <row r="93" spans="1:26" x14ac:dyDescent="0.2">
      <c r="A93" t="s">
        <v>376</v>
      </c>
      <c r="B93" s="134">
        <v>2.7602808708076601E-8</v>
      </c>
      <c r="C93" s="134">
        <v>1.52244824918769E-6</v>
      </c>
      <c r="D93" t="s">
        <v>262</v>
      </c>
      <c r="E93" t="s">
        <v>1054</v>
      </c>
      <c r="F93">
        <v>1.3763124489832499E-4</v>
      </c>
      <c r="G93">
        <v>7.67642134466613E-3</v>
      </c>
      <c r="H93" t="s">
        <v>778</v>
      </c>
      <c r="I93" t="s">
        <v>2603</v>
      </c>
      <c r="J93" t="s">
        <v>2604</v>
      </c>
      <c r="K93">
        <v>31</v>
      </c>
      <c r="L93">
        <v>20</v>
      </c>
      <c r="M93">
        <v>10.66</v>
      </c>
      <c r="N93">
        <v>5.9000000000000003E-4</v>
      </c>
      <c r="O93" t="s">
        <v>1540</v>
      </c>
      <c r="P93" t="s">
        <v>1541</v>
      </c>
      <c r="Q93">
        <v>54</v>
      </c>
      <c r="R93">
        <v>27</v>
      </c>
      <c r="S93">
        <v>18.690000000000001</v>
      </c>
      <c r="T93">
        <v>1.4149999999999999E-2</v>
      </c>
      <c r="U93" t="s">
        <v>1843</v>
      </c>
      <c r="V93" t="s">
        <v>1844</v>
      </c>
      <c r="W93">
        <v>14</v>
      </c>
      <c r="X93">
        <v>11</v>
      </c>
      <c r="Y93">
        <v>4.7</v>
      </c>
      <c r="Z93">
        <v>7.3999999999999999E-4</v>
      </c>
    </row>
    <row r="94" spans="1:26" x14ac:dyDescent="0.2">
      <c r="A94" t="s">
        <v>461</v>
      </c>
      <c r="B94" s="134">
        <v>2.7602808708076601E-8</v>
      </c>
      <c r="C94" s="134">
        <v>1.52244824918769E-6</v>
      </c>
      <c r="D94" t="s">
        <v>262</v>
      </c>
      <c r="E94" t="s">
        <v>821</v>
      </c>
      <c r="F94">
        <v>1.6015441461888E-4</v>
      </c>
      <c r="G94">
        <v>8.8334057129791192E-3</v>
      </c>
      <c r="H94" t="s">
        <v>778</v>
      </c>
      <c r="I94" t="s">
        <v>1344</v>
      </c>
      <c r="J94" t="s">
        <v>1345</v>
      </c>
      <c r="K94">
        <v>66</v>
      </c>
      <c r="L94">
        <v>36</v>
      </c>
      <c r="M94">
        <v>22.69</v>
      </c>
      <c r="N94">
        <v>6.0999999999999997E-4</v>
      </c>
      <c r="O94" t="s">
        <v>1514</v>
      </c>
      <c r="P94" t="s">
        <v>1515</v>
      </c>
      <c r="Q94">
        <v>4</v>
      </c>
      <c r="R94">
        <v>4</v>
      </c>
      <c r="S94">
        <v>1.38</v>
      </c>
      <c r="T94">
        <v>1.434E-2</v>
      </c>
      <c r="U94" t="s">
        <v>1841</v>
      </c>
      <c r="V94" t="s">
        <v>1842</v>
      </c>
      <c r="W94">
        <v>32</v>
      </c>
      <c r="X94">
        <v>20</v>
      </c>
      <c r="Y94">
        <v>10.75</v>
      </c>
      <c r="Z94">
        <v>7.6999999999999996E-4</v>
      </c>
    </row>
    <row r="95" spans="1:26" x14ac:dyDescent="0.2">
      <c r="A95" t="s">
        <v>343</v>
      </c>
      <c r="B95" s="134">
        <v>3.3357055084777297E-8</v>
      </c>
      <c r="C95" s="134">
        <v>1.81960902682236E-6</v>
      </c>
      <c r="D95" t="s">
        <v>262</v>
      </c>
      <c r="E95" t="s">
        <v>965</v>
      </c>
      <c r="F95">
        <v>1.7107369914788799E-4</v>
      </c>
      <c r="G95">
        <v>9.3319762919793006E-3</v>
      </c>
      <c r="H95" t="s">
        <v>778</v>
      </c>
      <c r="I95" t="s">
        <v>1266</v>
      </c>
      <c r="J95" t="s">
        <v>1267</v>
      </c>
      <c r="K95">
        <v>25</v>
      </c>
      <c r="L95">
        <v>17</v>
      </c>
      <c r="M95">
        <v>8.59</v>
      </c>
      <c r="N95">
        <v>6.2E-4</v>
      </c>
      <c r="O95" t="s">
        <v>1516</v>
      </c>
      <c r="P95" t="s">
        <v>1517</v>
      </c>
      <c r="Q95">
        <v>4</v>
      </c>
      <c r="R95">
        <v>4</v>
      </c>
      <c r="S95">
        <v>1.38</v>
      </c>
      <c r="T95">
        <v>1.434E-2</v>
      </c>
      <c r="U95" t="s">
        <v>1818</v>
      </c>
      <c r="V95" t="s">
        <v>1819</v>
      </c>
      <c r="W95">
        <v>30</v>
      </c>
      <c r="X95">
        <v>19</v>
      </c>
      <c r="Y95">
        <v>10.08</v>
      </c>
      <c r="Z95">
        <v>8.1999999999999998E-4</v>
      </c>
    </row>
    <row r="96" spans="1:26" x14ac:dyDescent="0.2">
      <c r="A96" t="s">
        <v>332</v>
      </c>
      <c r="B96" s="134">
        <v>3.7712028907230397E-8</v>
      </c>
      <c r="C96" s="134">
        <v>2.0348099075596902E-6</v>
      </c>
      <c r="D96" t="s">
        <v>262</v>
      </c>
      <c r="E96" t="s">
        <v>901</v>
      </c>
      <c r="F96">
        <v>1.73750921603089E-4</v>
      </c>
      <c r="G96">
        <v>9.3749953786710204E-3</v>
      </c>
      <c r="H96" t="s">
        <v>778</v>
      </c>
      <c r="I96" t="s">
        <v>1358</v>
      </c>
      <c r="J96" t="s">
        <v>1293</v>
      </c>
      <c r="K96">
        <v>526</v>
      </c>
      <c r="L96">
        <v>235</v>
      </c>
      <c r="M96">
        <v>180.82</v>
      </c>
      <c r="N96">
        <v>6.4000000000000005E-4</v>
      </c>
      <c r="O96" t="s">
        <v>1518</v>
      </c>
      <c r="P96" t="s">
        <v>1519</v>
      </c>
      <c r="Q96">
        <v>4</v>
      </c>
      <c r="R96">
        <v>4</v>
      </c>
      <c r="S96">
        <v>1.38</v>
      </c>
      <c r="T96">
        <v>1.434E-2</v>
      </c>
      <c r="U96" t="s">
        <v>1800</v>
      </c>
      <c r="V96" t="s">
        <v>1801</v>
      </c>
      <c r="W96">
        <v>278</v>
      </c>
      <c r="X96">
        <v>119</v>
      </c>
      <c r="Y96">
        <v>93.37</v>
      </c>
      <c r="Z96">
        <v>8.4000000000000003E-4</v>
      </c>
    </row>
    <row r="97" spans="1:26" x14ac:dyDescent="0.2">
      <c r="A97" t="s">
        <v>323</v>
      </c>
      <c r="B97" s="134">
        <v>4.2804952063055498E-8</v>
      </c>
      <c r="C97" s="134">
        <v>2.2847718499033098E-6</v>
      </c>
      <c r="D97" t="s">
        <v>262</v>
      </c>
      <c r="E97" t="s">
        <v>1081</v>
      </c>
      <c r="F97">
        <v>2.20088544650781E-4</v>
      </c>
      <c r="G97">
        <v>1.1665136517918499E-2</v>
      </c>
      <c r="H97" t="s">
        <v>778</v>
      </c>
      <c r="I97" t="s">
        <v>1363</v>
      </c>
      <c r="J97" t="s">
        <v>1364</v>
      </c>
      <c r="K97">
        <v>12</v>
      </c>
      <c r="L97">
        <v>10</v>
      </c>
      <c r="M97">
        <v>4.13</v>
      </c>
      <c r="N97">
        <v>7.2000000000000005E-4</v>
      </c>
      <c r="O97" t="s">
        <v>1520</v>
      </c>
      <c r="P97" t="s">
        <v>1521</v>
      </c>
      <c r="Q97">
        <v>4</v>
      </c>
      <c r="R97">
        <v>4</v>
      </c>
      <c r="S97">
        <v>1.38</v>
      </c>
      <c r="T97">
        <v>1.434E-2</v>
      </c>
      <c r="U97" t="s">
        <v>2671</v>
      </c>
      <c r="V97" t="s">
        <v>2672</v>
      </c>
      <c r="W97">
        <v>28</v>
      </c>
      <c r="X97">
        <v>18</v>
      </c>
      <c r="Y97">
        <v>9.4</v>
      </c>
      <c r="Z97">
        <v>8.7000000000000001E-4</v>
      </c>
    </row>
    <row r="98" spans="1:26" x14ac:dyDescent="0.2">
      <c r="A98" t="s">
        <v>370</v>
      </c>
      <c r="B98" s="134">
        <v>4.8549293108909502E-8</v>
      </c>
      <c r="C98" s="134">
        <v>2.56381586162369E-6</v>
      </c>
      <c r="D98" t="s">
        <v>262</v>
      </c>
      <c r="E98" t="s">
        <v>811</v>
      </c>
      <c r="F98">
        <v>2.3029479829895499E-4</v>
      </c>
      <c r="G98">
        <v>1.1665136517918499E-2</v>
      </c>
      <c r="H98" t="s">
        <v>778</v>
      </c>
      <c r="I98" t="s">
        <v>1274</v>
      </c>
      <c r="J98" t="s">
        <v>1275</v>
      </c>
      <c r="K98">
        <v>12</v>
      </c>
      <c r="L98">
        <v>10</v>
      </c>
      <c r="M98">
        <v>4.13</v>
      </c>
      <c r="N98">
        <v>7.2000000000000005E-4</v>
      </c>
      <c r="O98" t="s">
        <v>1522</v>
      </c>
      <c r="P98" t="s">
        <v>1523</v>
      </c>
      <c r="Q98">
        <v>4</v>
      </c>
      <c r="R98">
        <v>4</v>
      </c>
      <c r="S98">
        <v>1.38</v>
      </c>
      <c r="T98">
        <v>1.434E-2</v>
      </c>
      <c r="U98" t="s">
        <v>1822</v>
      </c>
      <c r="V98" t="s">
        <v>1823</v>
      </c>
      <c r="W98">
        <v>9</v>
      </c>
      <c r="X98">
        <v>8</v>
      </c>
      <c r="Y98">
        <v>3.02</v>
      </c>
      <c r="Z98">
        <v>1.0200000000000001E-3</v>
      </c>
    </row>
    <row r="99" spans="1:26" x14ac:dyDescent="0.2">
      <c r="A99" t="s">
        <v>340</v>
      </c>
      <c r="B99" s="134">
        <v>5.0747578673411102E-8</v>
      </c>
      <c r="C99" s="134">
        <v>2.6516945319453999E-6</v>
      </c>
      <c r="D99" t="s">
        <v>262</v>
      </c>
      <c r="E99" t="s">
        <v>957</v>
      </c>
      <c r="F99">
        <v>2.3029479829895499E-4</v>
      </c>
      <c r="G99">
        <v>1.1665136517918499E-2</v>
      </c>
      <c r="H99" t="s">
        <v>778</v>
      </c>
      <c r="I99" t="s">
        <v>1310</v>
      </c>
      <c r="J99" t="s">
        <v>1311</v>
      </c>
      <c r="K99">
        <v>158</v>
      </c>
      <c r="L99">
        <v>74</v>
      </c>
      <c r="M99">
        <v>54.31</v>
      </c>
      <c r="N99">
        <v>8.0999999999999996E-4</v>
      </c>
      <c r="O99" t="s">
        <v>1616</v>
      </c>
      <c r="P99" t="s">
        <v>1617</v>
      </c>
      <c r="Q99">
        <v>4</v>
      </c>
      <c r="R99">
        <v>4</v>
      </c>
      <c r="S99">
        <v>1.38</v>
      </c>
      <c r="T99">
        <v>1.434E-2</v>
      </c>
      <c r="U99" t="s">
        <v>1764</v>
      </c>
      <c r="V99" t="s">
        <v>1765</v>
      </c>
      <c r="W99">
        <v>60</v>
      </c>
      <c r="X99">
        <v>32</v>
      </c>
      <c r="Y99">
        <v>20.149999999999999</v>
      </c>
      <c r="Z99">
        <v>1.2800000000000001E-3</v>
      </c>
    </row>
    <row r="100" spans="1:26" x14ac:dyDescent="0.2">
      <c r="A100" t="s">
        <v>346</v>
      </c>
      <c r="B100" s="134">
        <v>6.2782723425432305E-8</v>
      </c>
      <c r="C100" s="134">
        <v>3.2463899904567302E-6</v>
      </c>
      <c r="D100" t="s">
        <v>262</v>
      </c>
      <c r="E100" t="s">
        <v>889</v>
      </c>
      <c r="F100">
        <v>2.3029479829895499E-4</v>
      </c>
      <c r="G100">
        <v>1.1665136517918499E-2</v>
      </c>
      <c r="H100" t="s">
        <v>778</v>
      </c>
      <c r="I100" t="s">
        <v>1306</v>
      </c>
      <c r="J100" t="s">
        <v>1307</v>
      </c>
      <c r="K100">
        <v>40</v>
      </c>
      <c r="L100">
        <v>24</v>
      </c>
      <c r="M100">
        <v>13.75</v>
      </c>
      <c r="N100">
        <v>8.0999999999999996E-4</v>
      </c>
      <c r="O100" t="s">
        <v>2388</v>
      </c>
      <c r="P100" t="s">
        <v>2389</v>
      </c>
      <c r="Q100">
        <v>4</v>
      </c>
      <c r="R100">
        <v>4</v>
      </c>
      <c r="S100">
        <v>1.38</v>
      </c>
      <c r="T100">
        <v>1.434E-2</v>
      </c>
      <c r="U100" t="s">
        <v>2453</v>
      </c>
      <c r="V100" t="s">
        <v>2454</v>
      </c>
      <c r="W100">
        <v>101</v>
      </c>
      <c r="X100">
        <v>49</v>
      </c>
      <c r="Y100">
        <v>33.92</v>
      </c>
      <c r="Z100">
        <v>1.3500000000000001E-3</v>
      </c>
    </row>
    <row r="101" spans="1:26" x14ac:dyDescent="0.2">
      <c r="A101" t="s">
        <v>371</v>
      </c>
      <c r="B101" s="134">
        <v>8.5819189145328996E-8</v>
      </c>
      <c r="C101" s="134">
        <v>4.3918191228599296E-6</v>
      </c>
      <c r="D101" t="s">
        <v>262</v>
      </c>
      <c r="E101" t="s">
        <v>791</v>
      </c>
      <c r="F101">
        <v>2.3029479829895499E-4</v>
      </c>
      <c r="G101">
        <v>1.1665136517918499E-2</v>
      </c>
      <c r="H101" t="s">
        <v>778</v>
      </c>
      <c r="I101" t="s">
        <v>1373</v>
      </c>
      <c r="J101" t="s">
        <v>1374</v>
      </c>
      <c r="K101">
        <v>1003</v>
      </c>
      <c r="L101">
        <v>392</v>
      </c>
      <c r="M101">
        <v>344.79</v>
      </c>
      <c r="N101">
        <v>1E-3</v>
      </c>
      <c r="O101" t="s">
        <v>1530</v>
      </c>
      <c r="P101" t="s">
        <v>1531</v>
      </c>
      <c r="Q101">
        <v>91</v>
      </c>
      <c r="R101">
        <v>42</v>
      </c>
      <c r="S101">
        <v>31.49</v>
      </c>
      <c r="T101">
        <v>1.4930000000000001E-2</v>
      </c>
      <c r="U101" t="s">
        <v>1718</v>
      </c>
      <c r="V101" t="s">
        <v>1719</v>
      </c>
      <c r="W101">
        <v>182</v>
      </c>
      <c r="X101">
        <v>81</v>
      </c>
      <c r="Y101">
        <v>61.13</v>
      </c>
      <c r="Z101">
        <v>1.41E-3</v>
      </c>
    </row>
    <row r="102" spans="1:26" x14ac:dyDescent="0.2">
      <c r="A102" t="s">
        <v>365</v>
      </c>
      <c r="B102" s="134">
        <v>8.7001547081411498E-8</v>
      </c>
      <c r="C102" s="134">
        <v>4.4068946909400703E-6</v>
      </c>
      <c r="D102" t="s">
        <v>262</v>
      </c>
      <c r="E102" t="s">
        <v>843</v>
      </c>
      <c r="F102">
        <v>2.3029479829895499E-4</v>
      </c>
      <c r="G102">
        <v>1.1665136517918499E-2</v>
      </c>
      <c r="H102" t="s">
        <v>778</v>
      </c>
      <c r="I102" t="s">
        <v>2605</v>
      </c>
      <c r="J102" t="s">
        <v>2606</v>
      </c>
      <c r="K102">
        <v>110</v>
      </c>
      <c r="L102">
        <v>54</v>
      </c>
      <c r="M102">
        <v>37.81</v>
      </c>
      <c r="N102">
        <v>1.0300000000000001E-3</v>
      </c>
      <c r="O102" t="s">
        <v>2382</v>
      </c>
      <c r="P102" t="s">
        <v>2383</v>
      </c>
      <c r="Q102">
        <v>114</v>
      </c>
      <c r="R102">
        <v>51</v>
      </c>
      <c r="S102">
        <v>39.450000000000003</v>
      </c>
      <c r="T102">
        <v>1.5939999999999999E-2</v>
      </c>
      <c r="U102" t="s">
        <v>2442</v>
      </c>
      <c r="V102" t="s">
        <v>2443</v>
      </c>
      <c r="W102">
        <v>6</v>
      </c>
      <c r="X102">
        <v>6</v>
      </c>
      <c r="Y102">
        <v>2.02</v>
      </c>
      <c r="Z102">
        <v>1.4400000000000001E-3</v>
      </c>
    </row>
    <row r="103" spans="1:26" x14ac:dyDescent="0.2">
      <c r="A103" t="s">
        <v>362</v>
      </c>
      <c r="B103" s="134">
        <v>1.11822450803356E-7</v>
      </c>
      <c r="C103" s="134">
        <v>5.6069358160389804E-6</v>
      </c>
      <c r="D103" t="s">
        <v>262</v>
      </c>
      <c r="E103" t="s">
        <v>949</v>
      </c>
      <c r="F103">
        <v>2.5282677472679302E-4</v>
      </c>
      <c r="G103">
        <v>1.26770920176141E-2</v>
      </c>
      <c r="H103" t="s">
        <v>778</v>
      </c>
      <c r="I103" t="s">
        <v>2607</v>
      </c>
      <c r="J103" t="s">
        <v>2608</v>
      </c>
      <c r="K103">
        <v>32</v>
      </c>
      <c r="L103">
        <v>20</v>
      </c>
      <c r="M103">
        <v>11</v>
      </c>
      <c r="N103">
        <v>1.07E-3</v>
      </c>
      <c r="O103" t="s">
        <v>2647</v>
      </c>
      <c r="P103" t="s">
        <v>2648</v>
      </c>
      <c r="Q103">
        <v>111</v>
      </c>
      <c r="R103">
        <v>54</v>
      </c>
      <c r="S103">
        <v>38.409999999999997</v>
      </c>
      <c r="T103">
        <v>1.8259999999999998E-2</v>
      </c>
      <c r="U103" t="s">
        <v>1804</v>
      </c>
      <c r="V103" t="s">
        <v>1805</v>
      </c>
      <c r="W103">
        <v>6</v>
      </c>
      <c r="X103">
        <v>6</v>
      </c>
      <c r="Y103">
        <v>2.02</v>
      </c>
      <c r="Z103">
        <v>1.4400000000000001E-3</v>
      </c>
    </row>
    <row r="104" spans="1:26" x14ac:dyDescent="0.2">
      <c r="A104" t="s">
        <v>421</v>
      </c>
      <c r="B104" s="134">
        <v>1.4690949036193899E-7</v>
      </c>
      <c r="C104" s="134">
        <v>7.2925871015666498E-6</v>
      </c>
      <c r="D104" t="s">
        <v>262</v>
      </c>
      <c r="E104" t="s">
        <v>969</v>
      </c>
      <c r="F104">
        <v>2.6149421683186998E-4</v>
      </c>
      <c r="G104">
        <v>1.2980572923534E-2</v>
      </c>
      <c r="H104" t="s">
        <v>778</v>
      </c>
      <c r="I104" t="s">
        <v>2330</v>
      </c>
      <c r="J104" t="s">
        <v>2331</v>
      </c>
      <c r="K104">
        <v>16</v>
      </c>
      <c r="L104">
        <v>12</v>
      </c>
      <c r="M104">
        <v>5.5</v>
      </c>
      <c r="N104">
        <v>1.08E-3</v>
      </c>
      <c r="O104" t="s">
        <v>2649</v>
      </c>
      <c r="P104" t="s">
        <v>2650</v>
      </c>
      <c r="Q104">
        <v>111</v>
      </c>
      <c r="R104">
        <v>54</v>
      </c>
      <c r="S104">
        <v>38.409999999999997</v>
      </c>
      <c r="T104">
        <v>1.8259999999999998E-2</v>
      </c>
      <c r="U104" t="s">
        <v>1835</v>
      </c>
      <c r="V104" t="s">
        <v>1836</v>
      </c>
      <c r="W104">
        <v>11</v>
      </c>
      <c r="X104">
        <v>9</v>
      </c>
      <c r="Y104">
        <v>3.69</v>
      </c>
      <c r="Z104">
        <v>1.4599999999999999E-3</v>
      </c>
    </row>
    <row r="105" spans="1:26" x14ac:dyDescent="0.2">
      <c r="A105" t="s">
        <v>366</v>
      </c>
      <c r="B105" s="134">
        <v>1.8785647583314199E-7</v>
      </c>
      <c r="C105" s="134">
        <v>9.2328667924328406E-6</v>
      </c>
      <c r="D105" t="s">
        <v>262</v>
      </c>
      <c r="E105" t="s">
        <v>950</v>
      </c>
      <c r="F105">
        <v>2.78283517047765E-4</v>
      </c>
      <c r="G105">
        <v>1.36772215705456E-2</v>
      </c>
      <c r="H105" t="s">
        <v>778</v>
      </c>
      <c r="I105" t="s">
        <v>2609</v>
      </c>
      <c r="J105" t="s">
        <v>2610</v>
      </c>
      <c r="K105">
        <v>138</v>
      </c>
      <c r="L105">
        <v>76</v>
      </c>
      <c r="M105">
        <v>47.44</v>
      </c>
      <c r="N105">
        <v>1.1900000000000001E-3</v>
      </c>
      <c r="O105" t="s">
        <v>1614</v>
      </c>
      <c r="P105" t="s">
        <v>1615</v>
      </c>
      <c r="Q105">
        <v>29</v>
      </c>
      <c r="R105">
        <v>16</v>
      </c>
      <c r="S105">
        <v>10.039999999999999</v>
      </c>
      <c r="T105">
        <v>1.8440000000000002E-2</v>
      </c>
      <c r="U105" t="s">
        <v>1802</v>
      </c>
      <c r="V105" t="s">
        <v>1803</v>
      </c>
      <c r="W105">
        <v>40</v>
      </c>
      <c r="X105">
        <v>23</v>
      </c>
      <c r="Y105">
        <v>13.43</v>
      </c>
      <c r="Z105">
        <v>1.6199999999999999E-3</v>
      </c>
    </row>
    <row r="106" spans="1:26" x14ac:dyDescent="0.2">
      <c r="A106" t="s">
        <v>354</v>
      </c>
      <c r="B106" s="134">
        <v>2.1771970609143301E-7</v>
      </c>
      <c r="C106" s="134">
        <v>1.05956923631164E-5</v>
      </c>
      <c r="D106" t="s">
        <v>262</v>
      </c>
      <c r="E106" t="s">
        <v>1969</v>
      </c>
      <c r="F106">
        <v>2.8249269304378899E-4</v>
      </c>
      <c r="G106">
        <v>1.37479777281311E-2</v>
      </c>
      <c r="H106" t="s">
        <v>778</v>
      </c>
      <c r="I106" t="s">
        <v>1383</v>
      </c>
      <c r="J106" t="s">
        <v>1384</v>
      </c>
      <c r="K106">
        <v>113</v>
      </c>
      <c r="L106">
        <v>55</v>
      </c>
      <c r="M106">
        <v>38.85</v>
      </c>
      <c r="N106">
        <v>1.1999999999999999E-3</v>
      </c>
      <c r="O106" t="s">
        <v>2394</v>
      </c>
      <c r="P106" t="s">
        <v>2395</v>
      </c>
      <c r="Q106">
        <v>36</v>
      </c>
      <c r="R106">
        <v>19</v>
      </c>
      <c r="S106">
        <v>12.46</v>
      </c>
      <c r="T106">
        <v>1.9019999999999999E-2</v>
      </c>
      <c r="U106" t="s">
        <v>1790</v>
      </c>
      <c r="V106" t="s">
        <v>1791</v>
      </c>
      <c r="W106">
        <v>27</v>
      </c>
      <c r="X106">
        <v>17</v>
      </c>
      <c r="Y106">
        <v>9.07</v>
      </c>
      <c r="Z106">
        <v>1.6900000000000001E-3</v>
      </c>
    </row>
    <row r="107" spans="1:26" x14ac:dyDescent="0.2">
      <c r="A107" t="s">
        <v>361</v>
      </c>
      <c r="B107" s="134">
        <v>2.31727455009228E-7</v>
      </c>
      <c r="C107" s="134">
        <v>1.10605296794789E-5</v>
      </c>
      <c r="D107" t="s">
        <v>262</v>
      </c>
      <c r="E107" t="s">
        <v>1094</v>
      </c>
      <c r="F107">
        <v>3.0163348768826102E-4</v>
      </c>
      <c r="G107">
        <v>1.45369770182964E-2</v>
      </c>
      <c r="H107" t="s">
        <v>778</v>
      </c>
      <c r="I107" t="s">
        <v>2611</v>
      </c>
      <c r="J107" t="s">
        <v>2612</v>
      </c>
      <c r="K107">
        <v>9</v>
      </c>
      <c r="L107">
        <v>8</v>
      </c>
      <c r="M107">
        <v>3.09</v>
      </c>
      <c r="N107">
        <v>1.2199999999999999E-3</v>
      </c>
      <c r="O107" t="s">
        <v>2651</v>
      </c>
      <c r="P107" t="s">
        <v>2652</v>
      </c>
      <c r="Q107">
        <v>128</v>
      </c>
      <c r="R107">
        <v>56</v>
      </c>
      <c r="S107">
        <v>44.3</v>
      </c>
      <c r="T107">
        <v>1.9869999999999999E-2</v>
      </c>
      <c r="U107" t="s">
        <v>1810</v>
      </c>
      <c r="V107" t="s">
        <v>1811</v>
      </c>
      <c r="W107">
        <v>47</v>
      </c>
      <c r="X107">
        <v>26</v>
      </c>
      <c r="Y107">
        <v>15.79</v>
      </c>
      <c r="Z107">
        <v>1.7799999999999999E-3</v>
      </c>
    </row>
    <row r="108" spans="1:26" x14ac:dyDescent="0.2">
      <c r="A108" t="s">
        <v>355</v>
      </c>
      <c r="B108" s="134">
        <v>2.31727455009228E-7</v>
      </c>
      <c r="C108" s="134">
        <v>1.10605296794789E-5</v>
      </c>
      <c r="D108" t="s">
        <v>262</v>
      </c>
      <c r="E108" t="s">
        <v>930</v>
      </c>
      <c r="F108">
        <v>3.0646013057669002E-4</v>
      </c>
      <c r="G108">
        <v>1.46275777709874E-2</v>
      </c>
      <c r="H108" t="s">
        <v>778</v>
      </c>
      <c r="I108" t="s">
        <v>1385</v>
      </c>
      <c r="J108" t="s">
        <v>1386</v>
      </c>
      <c r="K108">
        <v>1719</v>
      </c>
      <c r="L108">
        <v>665</v>
      </c>
      <c r="M108">
        <v>590.92999999999995</v>
      </c>
      <c r="N108">
        <v>1.24E-3</v>
      </c>
      <c r="O108" t="s">
        <v>1602</v>
      </c>
      <c r="P108" t="s">
        <v>1603</v>
      </c>
      <c r="Q108">
        <v>154</v>
      </c>
      <c r="R108">
        <v>66</v>
      </c>
      <c r="S108">
        <v>53.3</v>
      </c>
      <c r="T108">
        <v>2.043E-2</v>
      </c>
      <c r="U108" t="s">
        <v>1776</v>
      </c>
      <c r="V108" t="s">
        <v>1777</v>
      </c>
      <c r="W108">
        <v>997</v>
      </c>
      <c r="X108">
        <v>379</v>
      </c>
      <c r="Y108">
        <v>334.86</v>
      </c>
      <c r="Z108">
        <v>1.81E-3</v>
      </c>
    </row>
    <row r="109" spans="1:26" x14ac:dyDescent="0.2">
      <c r="A109" t="s">
        <v>359</v>
      </c>
      <c r="B109" s="134">
        <v>2.49962145287912E-7</v>
      </c>
      <c r="C109" s="134">
        <v>1.1817257992468499E-5</v>
      </c>
      <c r="D109" t="s">
        <v>262</v>
      </c>
      <c r="E109" t="s">
        <v>823</v>
      </c>
      <c r="F109">
        <v>3.5009006585486898E-4</v>
      </c>
      <c r="G109">
        <v>1.62415615598464E-2</v>
      </c>
      <c r="H109" t="s">
        <v>778</v>
      </c>
      <c r="I109" t="s">
        <v>2332</v>
      </c>
      <c r="J109" t="s">
        <v>2333</v>
      </c>
      <c r="K109">
        <v>22</v>
      </c>
      <c r="L109">
        <v>15</v>
      </c>
      <c r="M109">
        <v>7.56</v>
      </c>
      <c r="N109">
        <v>1.2600000000000001E-3</v>
      </c>
      <c r="O109" t="s">
        <v>1526</v>
      </c>
      <c r="P109" t="s">
        <v>1527</v>
      </c>
      <c r="Q109">
        <v>6</v>
      </c>
      <c r="R109">
        <v>5</v>
      </c>
      <c r="S109">
        <v>2.08</v>
      </c>
      <c r="T109">
        <v>2.1190000000000001E-2</v>
      </c>
      <c r="U109" t="s">
        <v>1796</v>
      </c>
      <c r="V109" t="s">
        <v>1797</v>
      </c>
      <c r="W109">
        <v>73</v>
      </c>
      <c r="X109">
        <v>37</v>
      </c>
      <c r="Y109">
        <v>24.52</v>
      </c>
      <c r="Z109">
        <v>1.89E-3</v>
      </c>
    </row>
    <row r="110" spans="1:26" x14ac:dyDescent="0.2">
      <c r="A110" t="s">
        <v>409</v>
      </c>
      <c r="B110" s="134">
        <v>2.65355498205066E-7</v>
      </c>
      <c r="C110" s="134">
        <v>1.24266480480184E-5</v>
      </c>
      <c r="D110" t="s">
        <v>262</v>
      </c>
      <c r="E110" t="s">
        <v>817</v>
      </c>
      <c r="F110">
        <v>3.5009006585486898E-4</v>
      </c>
      <c r="G110">
        <v>1.62415615598464E-2</v>
      </c>
      <c r="H110" t="s">
        <v>778</v>
      </c>
      <c r="I110" t="s">
        <v>1216</v>
      </c>
      <c r="J110" t="s">
        <v>1217</v>
      </c>
      <c r="K110">
        <v>941</v>
      </c>
      <c r="L110">
        <v>395</v>
      </c>
      <c r="M110">
        <v>323.48</v>
      </c>
      <c r="N110">
        <v>1.33E-3</v>
      </c>
      <c r="O110" t="s">
        <v>1528</v>
      </c>
      <c r="P110" t="s">
        <v>1529</v>
      </c>
      <c r="Q110">
        <v>6</v>
      </c>
      <c r="R110">
        <v>5</v>
      </c>
      <c r="S110">
        <v>2.08</v>
      </c>
      <c r="T110">
        <v>2.1190000000000001E-2</v>
      </c>
      <c r="U110" t="s">
        <v>1750</v>
      </c>
      <c r="V110" t="s">
        <v>1751</v>
      </c>
      <c r="W110">
        <v>73</v>
      </c>
      <c r="X110">
        <v>37</v>
      </c>
      <c r="Y110">
        <v>24.52</v>
      </c>
      <c r="Z110">
        <v>1.89E-3</v>
      </c>
    </row>
    <row r="111" spans="1:26" x14ac:dyDescent="0.2">
      <c r="A111" t="s">
        <v>373</v>
      </c>
      <c r="B111" s="134">
        <v>2.8727447243159799E-7</v>
      </c>
      <c r="C111" s="134">
        <v>1.33273876743033E-5</v>
      </c>
      <c r="D111" t="s">
        <v>262</v>
      </c>
      <c r="E111" t="s">
        <v>931</v>
      </c>
      <c r="F111">
        <v>3.5009006585486898E-4</v>
      </c>
      <c r="G111">
        <v>1.62415615598464E-2</v>
      </c>
      <c r="H111" t="s">
        <v>778</v>
      </c>
      <c r="I111" t="s">
        <v>1354</v>
      </c>
      <c r="J111" t="s">
        <v>1355</v>
      </c>
      <c r="K111">
        <v>178</v>
      </c>
      <c r="L111">
        <v>81</v>
      </c>
      <c r="M111">
        <v>61.19</v>
      </c>
      <c r="N111">
        <v>1.3699999999999999E-3</v>
      </c>
      <c r="O111" t="s">
        <v>2408</v>
      </c>
      <c r="P111" t="s">
        <v>2409</v>
      </c>
      <c r="Q111">
        <v>6</v>
      </c>
      <c r="R111">
        <v>5</v>
      </c>
      <c r="S111">
        <v>2.08</v>
      </c>
      <c r="T111">
        <v>2.1190000000000001E-2</v>
      </c>
      <c r="U111" t="s">
        <v>1792</v>
      </c>
      <c r="V111" t="s">
        <v>1793</v>
      </c>
      <c r="W111">
        <v>23</v>
      </c>
      <c r="X111">
        <v>15</v>
      </c>
      <c r="Y111">
        <v>7.72</v>
      </c>
      <c r="Z111">
        <v>1.91E-3</v>
      </c>
    </row>
    <row r="112" spans="1:26" x14ac:dyDescent="0.2">
      <c r="A112" t="s">
        <v>386</v>
      </c>
      <c r="B112" s="134">
        <v>3.0113268975727902E-7</v>
      </c>
      <c r="C112" s="134">
        <v>1.3589297017773899E-5</v>
      </c>
      <c r="D112" t="s">
        <v>262</v>
      </c>
      <c r="E112" t="s">
        <v>872</v>
      </c>
      <c r="F112">
        <v>3.77590549519465E-4</v>
      </c>
      <c r="G112">
        <v>1.7355180442728001E-2</v>
      </c>
      <c r="H112" t="s">
        <v>778</v>
      </c>
      <c r="I112" t="s">
        <v>2613</v>
      </c>
      <c r="J112" t="s">
        <v>2614</v>
      </c>
      <c r="K112">
        <v>451</v>
      </c>
      <c r="L112">
        <v>186</v>
      </c>
      <c r="M112">
        <v>155.04</v>
      </c>
      <c r="N112">
        <v>1.4E-3</v>
      </c>
      <c r="O112" t="s">
        <v>1554</v>
      </c>
      <c r="P112" t="s">
        <v>1555</v>
      </c>
      <c r="Q112">
        <v>6</v>
      </c>
      <c r="R112">
        <v>5</v>
      </c>
      <c r="S112">
        <v>2.08</v>
      </c>
      <c r="T112">
        <v>2.1190000000000001E-2</v>
      </c>
      <c r="U112" t="s">
        <v>2673</v>
      </c>
      <c r="V112" t="s">
        <v>2674</v>
      </c>
      <c r="W112">
        <v>1674</v>
      </c>
      <c r="X112">
        <v>649</v>
      </c>
      <c r="Y112">
        <v>562.25</v>
      </c>
      <c r="Z112">
        <v>1.9300000000000001E-3</v>
      </c>
    </row>
    <row r="113" spans="1:26" x14ac:dyDescent="0.2">
      <c r="A113" t="s">
        <v>404</v>
      </c>
      <c r="B113" s="134">
        <v>3.0113268975727902E-7</v>
      </c>
      <c r="C113" s="134">
        <v>1.3589297017773899E-5</v>
      </c>
      <c r="D113" t="s">
        <v>262</v>
      </c>
      <c r="E113" t="s">
        <v>929</v>
      </c>
      <c r="F113">
        <v>3.8826227163524902E-4</v>
      </c>
      <c r="G113">
        <v>1.7681962535755699E-2</v>
      </c>
      <c r="H113" t="s">
        <v>778</v>
      </c>
      <c r="I113" t="s">
        <v>2340</v>
      </c>
      <c r="J113" t="s">
        <v>2341</v>
      </c>
      <c r="K113">
        <v>92</v>
      </c>
      <c r="L113">
        <v>46</v>
      </c>
      <c r="M113">
        <v>31.63</v>
      </c>
      <c r="N113">
        <v>1.4499999999999999E-3</v>
      </c>
      <c r="O113" t="s">
        <v>1556</v>
      </c>
      <c r="P113" t="s">
        <v>1557</v>
      </c>
      <c r="Q113">
        <v>6</v>
      </c>
      <c r="R113">
        <v>5</v>
      </c>
      <c r="S113">
        <v>2.08</v>
      </c>
      <c r="T113">
        <v>2.1190000000000001E-2</v>
      </c>
      <c r="U113" t="s">
        <v>1827</v>
      </c>
      <c r="V113" t="s">
        <v>1828</v>
      </c>
      <c r="W113">
        <v>15</v>
      </c>
      <c r="X113">
        <v>11</v>
      </c>
      <c r="Y113">
        <v>5.04</v>
      </c>
      <c r="Z113">
        <v>1.9400000000000001E-3</v>
      </c>
    </row>
    <row r="114" spans="1:26" x14ac:dyDescent="0.2">
      <c r="A114" t="s">
        <v>2179</v>
      </c>
      <c r="B114" s="134">
        <v>3.0113268975727902E-7</v>
      </c>
      <c r="C114" s="134">
        <v>1.3589297017773899E-5</v>
      </c>
      <c r="D114" t="s">
        <v>262</v>
      </c>
      <c r="E114" t="s">
        <v>837</v>
      </c>
      <c r="F114">
        <v>3.9725896278109101E-4</v>
      </c>
      <c r="G114">
        <v>1.79272135567758E-2</v>
      </c>
      <c r="H114" t="s">
        <v>778</v>
      </c>
      <c r="I114" t="s">
        <v>1260</v>
      </c>
      <c r="J114" t="s">
        <v>1261</v>
      </c>
      <c r="K114">
        <v>196</v>
      </c>
      <c r="L114">
        <v>96</v>
      </c>
      <c r="M114">
        <v>67.38</v>
      </c>
      <c r="N114">
        <v>1.5299999999999999E-3</v>
      </c>
      <c r="O114" t="s">
        <v>1558</v>
      </c>
      <c r="P114" t="s">
        <v>1559</v>
      </c>
      <c r="Q114">
        <v>6</v>
      </c>
      <c r="R114">
        <v>5</v>
      </c>
      <c r="S114">
        <v>2.08</v>
      </c>
      <c r="T114">
        <v>2.1190000000000001E-2</v>
      </c>
      <c r="U114" t="s">
        <v>2675</v>
      </c>
      <c r="V114" t="s">
        <v>2676</v>
      </c>
      <c r="W114">
        <v>1496</v>
      </c>
      <c r="X114">
        <v>566</v>
      </c>
      <c r="Y114">
        <v>502.46</v>
      </c>
      <c r="Z114">
        <v>2.5899999999999999E-3</v>
      </c>
    </row>
    <row r="115" spans="1:26" x14ac:dyDescent="0.2">
      <c r="A115" t="s">
        <v>335</v>
      </c>
      <c r="B115" s="134">
        <v>3.2967462071254698E-7</v>
      </c>
      <c r="C115" s="134">
        <v>1.4743286641595301E-5</v>
      </c>
      <c r="D115" t="s">
        <v>262</v>
      </c>
      <c r="E115" t="s">
        <v>919</v>
      </c>
      <c r="F115">
        <v>4.3207471601363099E-4</v>
      </c>
      <c r="G115">
        <v>1.93226927053303E-2</v>
      </c>
      <c r="H115" t="s">
        <v>778</v>
      </c>
      <c r="I115" t="s">
        <v>1318</v>
      </c>
      <c r="J115" t="s">
        <v>1319</v>
      </c>
      <c r="K115">
        <v>6</v>
      </c>
      <c r="L115">
        <v>6</v>
      </c>
      <c r="M115">
        <v>2.06</v>
      </c>
      <c r="N115">
        <v>1.65E-3</v>
      </c>
      <c r="O115" t="s">
        <v>1560</v>
      </c>
      <c r="P115" t="s">
        <v>1561</v>
      </c>
      <c r="Q115">
        <v>6</v>
      </c>
      <c r="R115">
        <v>5</v>
      </c>
      <c r="S115">
        <v>2.08</v>
      </c>
      <c r="T115">
        <v>2.1190000000000001E-2</v>
      </c>
      <c r="U115" t="s">
        <v>2677</v>
      </c>
      <c r="V115" t="s">
        <v>2678</v>
      </c>
      <c r="W115">
        <v>23</v>
      </c>
      <c r="X115">
        <v>18</v>
      </c>
      <c r="Y115">
        <v>7.72</v>
      </c>
      <c r="Z115">
        <v>2.7200000000000002E-3</v>
      </c>
    </row>
    <row r="116" spans="1:26" x14ac:dyDescent="0.2">
      <c r="A116" t="s">
        <v>424</v>
      </c>
      <c r="B116" s="134">
        <v>4.7945224044510596E-7</v>
      </c>
      <c r="C116" s="134">
        <v>2.1250008228299201E-5</v>
      </c>
      <c r="D116" t="s">
        <v>262</v>
      </c>
      <c r="E116" t="s">
        <v>928</v>
      </c>
      <c r="F116">
        <v>4.40754131328066E-4</v>
      </c>
      <c r="G116">
        <v>1.9534852749218901E-2</v>
      </c>
      <c r="H116" t="s">
        <v>778</v>
      </c>
      <c r="I116" t="s">
        <v>1320</v>
      </c>
      <c r="J116" t="s">
        <v>1321</v>
      </c>
      <c r="K116">
        <v>6</v>
      </c>
      <c r="L116">
        <v>6</v>
      </c>
      <c r="M116">
        <v>2.06</v>
      </c>
      <c r="N116">
        <v>1.65E-3</v>
      </c>
      <c r="O116" t="s">
        <v>1562</v>
      </c>
      <c r="P116" t="s">
        <v>1563</v>
      </c>
      <c r="Q116">
        <v>6</v>
      </c>
      <c r="R116">
        <v>5</v>
      </c>
      <c r="S116">
        <v>2.08</v>
      </c>
      <c r="T116">
        <v>2.1190000000000001E-2</v>
      </c>
      <c r="U116" t="s">
        <v>2679</v>
      </c>
      <c r="V116" t="s">
        <v>2680</v>
      </c>
      <c r="W116">
        <v>39</v>
      </c>
      <c r="X116">
        <v>22</v>
      </c>
      <c r="Y116">
        <v>13.1</v>
      </c>
      <c r="Z116">
        <v>2.8300000000000001E-3</v>
      </c>
    </row>
    <row r="117" spans="1:26" x14ac:dyDescent="0.2">
      <c r="A117" t="s">
        <v>388</v>
      </c>
      <c r="B117" s="134">
        <v>4.8941582513596705E-7</v>
      </c>
      <c r="C117" s="134">
        <v>2.1499647398008299E-5</v>
      </c>
      <c r="D117" t="s">
        <v>262</v>
      </c>
      <c r="E117" t="s">
        <v>956</v>
      </c>
      <c r="F117">
        <v>4.6928208347705801E-4</v>
      </c>
      <c r="G117">
        <v>2.0615188162655899E-2</v>
      </c>
      <c r="H117" t="s">
        <v>778</v>
      </c>
      <c r="I117" t="s">
        <v>2334</v>
      </c>
      <c r="J117" t="s">
        <v>2335</v>
      </c>
      <c r="K117">
        <v>6</v>
      </c>
      <c r="L117">
        <v>6</v>
      </c>
      <c r="M117">
        <v>2.06</v>
      </c>
      <c r="N117">
        <v>1.65E-3</v>
      </c>
      <c r="O117" t="s">
        <v>1564</v>
      </c>
      <c r="P117" t="s">
        <v>1565</v>
      </c>
      <c r="Q117">
        <v>6</v>
      </c>
      <c r="R117">
        <v>5</v>
      </c>
      <c r="S117">
        <v>2.08</v>
      </c>
      <c r="T117">
        <v>2.1190000000000001E-2</v>
      </c>
      <c r="U117" t="s">
        <v>1770</v>
      </c>
      <c r="V117" t="s">
        <v>1771</v>
      </c>
      <c r="W117">
        <v>233</v>
      </c>
      <c r="X117">
        <v>99</v>
      </c>
      <c r="Y117">
        <v>78.260000000000005</v>
      </c>
      <c r="Z117">
        <v>2.8300000000000001E-3</v>
      </c>
    </row>
    <row r="118" spans="1:26" x14ac:dyDescent="0.2">
      <c r="A118" t="s">
        <v>419</v>
      </c>
      <c r="B118" s="134">
        <v>5.4705086765081098E-7</v>
      </c>
      <c r="C118" s="134">
        <v>2.3820706201917801E-5</v>
      </c>
      <c r="D118" t="s">
        <v>262</v>
      </c>
      <c r="E118" t="s">
        <v>909</v>
      </c>
      <c r="F118">
        <v>4.7401920048960197E-4</v>
      </c>
      <c r="G118">
        <v>2.06406255371086E-2</v>
      </c>
      <c r="H118" t="s">
        <v>778</v>
      </c>
      <c r="I118" t="s">
        <v>1322</v>
      </c>
      <c r="J118" t="s">
        <v>1323</v>
      </c>
      <c r="K118">
        <v>6</v>
      </c>
      <c r="L118">
        <v>6</v>
      </c>
      <c r="M118">
        <v>2.06</v>
      </c>
      <c r="N118">
        <v>1.65E-3</v>
      </c>
      <c r="O118" t="s">
        <v>2402</v>
      </c>
      <c r="P118" t="s">
        <v>2403</v>
      </c>
      <c r="Q118">
        <v>34</v>
      </c>
      <c r="R118">
        <v>18</v>
      </c>
      <c r="S118">
        <v>11.77</v>
      </c>
      <c r="T118">
        <v>2.137E-2</v>
      </c>
      <c r="U118" t="s">
        <v>1825</v>
      </c>
      <c r="V118" t="s">
        <v>1826</v>
      </c>
      <c r="W118">
        <v>158</v>
      </c>
      <c r="X118">
        <v>74</v>
      </c>
      <c r="Y118">
        <v>53.07</v>
      </c>
      <c r="Z118">
        <v>3.46E-3</v>
      </c>
    </row>
    <row r="119" spans="1:26" x14ac:dyDescent="0.2">
      <c r="A119" t="s">
        <v>357</v>
      </c>
      <c r="B119" s="134">
        <v>5.8994873002350697E-7</v>
      </c>
      <c r="C119" s="134">
        <v>2.54652651811886E-5</v>
      </c>
      <c r="D119" t="s">
        <v>262</v>
      </c>
      <c r="E119" t="s">
        <v>824</v>
      </c>
      <c r="F119">
        <v>5.3219943322087304E-4</v>
      </c>
      <c r="G119">
        <v>2.2972504230507899E-2</v>
      </c>
      <c r="H119" t="s">
        <v>778</v>
      </c>
      <c r="I119" t="s">
        <v>2615</v>
      </c>
      <c r="J119" t="s">
        <v>2616</v>
      </c>
      <c r="K119">
        <v>42</v>
      </c>
      <c r="L119">
        <v>24</v>
      </c>
      <c r="M119">
        <v>14.44</v>
      </c>
      <c r="N119">
        <v>2.0799999999999998E-3</v>
      </c>
      <c r="O119" t="s">
        <v>2386</v>
      </c>
      <c r="P119" t="s">
        <v>2387</v>
      </c>
      <c r="Q119">
        <v>183</v>
      </c>
      <c r="R119">
        <v>77</v>
      </c>
      <c r="S119">
        <v>63.33</v>
      </c>
      <c r="T119">
        <v>2.137E-2</v>
      </c>
      <c r="U119" t="s">
        <v>1820</v>
      </c>
      <c r="V119" t="s">
        <v>1821</v>
      </c>
      <c r="W119">
        <v>10</v>
      </c>
      <c r="X119">
        <v>8</v>
      </c>
      <c r="Y119">
        <v>3.36</v>
      </c>
      <c r="Z119">
        <v>3.5899999999999999E-3</v>
      </c>
    </row>
    <row r="120" spans="1:26" x14ac:dyDescent="0.2">
      <c r="A120" t="s">
        <v>446</v>
      </c>
      <c r="B120" s="134">
        <v>6.6953324246190495E-7</v>
      </c>
      <c r="C120" s="134">
        <v>2.8651405306731899E-5</v>
      </c>
      <c r="D120" t="s">
        <v>262</v>
      </c>
      <c r="E120" t="s">
        <v>967</v>
      </c>
      <c r="F120">
        <v>5.8698756664447296E-4</v>
      </c>
      <c r="G120">
        <v>2.4958466027633599E-2</v>
      </c>
      <c r="H120" t="s">
        <v>778</v>
      </c>
      <c r="I120" t="s">
        <v>1280</v>
      </c>
      <c r="J120" t="s">
        <v>1281</v>
      </c>
      <c r="K120">
        <v>29</v>
      </c>
      <c r="L120">
        <v>18</v>
      </c>
      <c r="M120">
        <v>9.9700000000000006</v>
      </c>
      <c r="N120">
        <v>2.1199999999999999E-3</v>
      </c>
      <c r="O120" t="s">
        <v>1502</v>
      </c>
      <c r="P120" t="s">
        <v>1503</v>
      </c>
      <c r="Q120">
        <v>46</v>
      </c>
      <c r="R120">
        <v>23</v>
      </c>
      <c r="S120">
        <v>15.92</v>
      </c>
      <c r="T120">
        <v>2.2540000000000001E-2</v>
      </c>
      <c r="U120" t="s">
        <v>2446</v>
      </c>
      <c r="V120" t="s">
        <v>2447</v>
      </c>
      <c r="W120">
        <v>10</v>
      </c>
      <c r="X120">
        <v>8</v>
      </c>
      <c r="Y120">
        <v>3.36</v>
      </c>
      <c r="Z120">
        <v>3.5899999999999999E-3</v>
      </c>
    </row>
    <row r="121" spans="1:26" x14ac:dyDescent="0.2">
      <c r="A121" t="s">
        <v>413</v>
      </c>
      <c r="B121" s="134">
        <v>6.8726076409790604E-7</v>
      </c>
      <c r="C121" s="134">
        <v>2.9158653273350499E-5</v>
      </c>
      <c r="D121" t="s">
        <v>262</v>
      </c>
      <c r="E121" t="s">
        <v>870</v>
      </c>
      <c r="F121">
        <v>5.8826360298814097E-4</v>
      </c>
      <c r="G121">
        <v>2.4958466027633599E-2</v>
      </c>
      <c r="H121" t="s">
        <v>778</v>
      </c>
      <c r="I121" t="s">
        <v>2617</v>
      </c>
      <c r="J121" t="s">
        <v>2618</v>
      </c>
      <c r="K121">
        <v>262</v>
      </c>
      <c r="L121">
        <v>123</v>
      </c>
      <c r="M121">
        <v>90.07</v>
      </c>
      <c r="N121">
        <v>2.16E-3</v>
      </c>
      <c r="O121" t="s">
        <v>2404</v>
      </c>
      <c r="P121" t="s">
        <v>2405</v>
      </c>
      <c r="Q121">
        <v>46</v>
      </c>
      <c r="R121">
        <v>23</v>
      </c>
      <c r="S121">
        <v>15.92</v>
      </c>
      <c r="T121">
        <v>2.2540000000000001E-2</v>
      </c>
      <c r="U121" t="s">
        <v>2461</v>
      </c>
      <c r="V121" t="s">
        <v>2462</v>
      </c>
      <c r="W121">
        <v>10</v>
      </c>
      <c r="X121">
        <v>8</v>
      </c>
      <c r="Y121">
        <v>3.36</v>
      </c>
      <c r="Z121">
        <v>3.5899999999999999E-3</v>
      </c>
    </row>
    <row r="122" spans="1:26" x14ac:dyDescent="0.2">
      <c r="A122" t="s">
        <v>377</v>
      </c>
      <c r="B122" s="134">
        <v>7.5752107045786804E-7</v>
      </c>
      <c r="C122" s="134">
        <v>3.1867242319939503E-5</v>
      </c>
      <c r="D122" t="s">
        <v>262</v>
      </c>
      <c r="E122" t="s">
        <v>885</v>
      </c>
      <c r="F122">
        <v>5.9765421736795803E-4</v>
      </c>
      <c r="G122">
        <v>2.5141996059445299E-2</v>
      </c>
      <c r="H122" t="s">
        <v>778</v>
      </c>
      <c r="I122" t="s">
        <v>1308</v>
      </c>
      <c r="J122" t="s">
        <v>1309</v>
      </c>
      <c r="K122">
        <v>113</v>
      </c>
      <c r="L122">
        <v>54</v>
      </c>
      <c r="M122">
        <v>38.85</v>
      </c>
      <c r="N122">
        <v>2.2100000000000002E-3</v>
      </c>
      <c r="O122" t="s">
        <v>1472</v>
      </c>
      <c r="P122" t="s">
        <v>1473</v>
      </c>
      <c r="Q122">
        <v>240</v>
      </c>
      <c r="R122">
        <v>118</v>
      </c>
      <c r="S122">
        <v>83.06</v>
      </c>
      <c r="T122">
        <v>2.256E-2</v>
      </c>
      <c r="U122" t="s">
        <v>2457</v>
      </c>
      <c r="V122" t="s">
        <v>2458</v>
      </c>
      <c r="W122">
        <v>1053</v>
      </c>
      <c r="X122">
        <v>408</v>
      </c>
      <c r="Y122">
        <v>353.67</v>
      </c>
      <c r="Z122">
        <v>3.7100000000000002E-3</v>
      </c>
    </row>
    <row r="123" spans="1:26" x14ac:dyDescent="0.2">
      <c r="A123" t="s">
        <v>344</v>
      </c>
      <c r="B123" s="134">
        <v>8.7893353316180304E-7</v>
      </c>
      <c r="C123" s="134">
        <v>3.6664084526178103E-5</v>
      </c>
      <c r="D123" t="s">
        <v>262</v>
      </c>
      <c r="E123" t="s">
        <v>994</v>
      </c>
      <c r="F123">
        <v>6.0691751072734605E-4</v>
      </c>
      <c r="G123">
        <v>2.5317130447483599E-2</v>
      </c>
      <c r="H123" t="s">
        <v>778</v>
      </c>
      <c r="I123" t="s">
        <v>1332</v>
      </c>
      <c r="J123" t="s">
        <v>1333</v>
      </c>
      <c r="K123">
        <v>27</v>
      </c>
      <c r="L123">
        <v>17</v>
      </c>
      <c r="M123">
        <v>9.2799999999999994</v>
      </c>
      <c r="N123">
        <v>2.2499999999999998E-3</v>
      </c>
      <c r="O123" t="s">
        <v>1594</v>
      </c>
      <c r="P123" t="s">
        <v>1595</v>
      </c>
      <c r="Q123">
        <v>273</v>
      </c>
      <c r="R123">
        <v>118</v>
      </c>
      <c r="S123">
        <v>94.48</v>
      </c>
      <c r="T123">
        <v>2.367E-2</v>
      </c>
      <c r="U123" t="s">
        <v>1720</v>
      </c>
      <c r="V123" t="s">
        <v>1721</v>
      </c>
      <c r="W123">
        <v>315</v>
      </c>
      <c r="X123">
        <v>129</v>
      </c>
      <c r="Y123">
        <v>105.8</v>
      </c>
      <c r="Z123">
        <v>3.7299999999999998E-3</v>
      </c>
    </row>
    <row r="124" spans="1:26" x14ac:dyDescent="0.2">
      <c r="A124" t="s">
        <v>425</v>
      </c>
      <c r="B124" s="134">
        <v>1.02509085660761E-6</v>
      </c>
      <c r="C124" s="134">
        <v>4.2404591768334797E-5</v>
      </c>
      <c r="D124" t="s">
        <v>262</v>
      </c>
      <c r="E124" t="s">
        <v>2035</v>
      </c>
      <c r="F124">
        <v>6.5606906166356998E-4</v>
      </c>
      <c r="G124">
        <v>2.7139390184149698E-2</v>
      </c>
      <c r="H124" t="s">
        <v>778</v>
      </c>
      <c r="I124" t="s">
        <v>2619</v>
      </c>
      <c r="J124" t="s">
        <v>2620</v>
      </c>
      <c r="K124">
        <v>673</v>
      </c>
      <c r="L124">
        <v>267</v>
      </c>
      <c r="M124">
        <v>231.35</v>
      </c>
      <c r="N124">
        <v>2.31E-3</v>
      </c>
      <c r="O124" t="s">
        <v>1604</v>
      </c>
      <c r="P124" t="s">
        <v>1605</v>
      </c>
      <c r="Q124">
        <v>12</v>
      </c>
      <c r="R124">
        <v>8</v>
      </c>
      <c r="S124">
        <v>4.1500000000000004</v>
      </c>
      <c r="T124">
        <v>2.376E-2</v>
      </c>
      <c r="U124" t="s">
        <v>2479</v>
      </c>
      <c r="V124" t="s">
        <v>2480</v>
      </c>
      <c r="W124">
        <v>12</v>
      </c>
      <c r="X124">
        <v>9</v>
      </c>
      <c r="Y124">
        <v>4.03</v>
      </c>
      <c r="Z124">
        <v>4.0899999999999999E-3</v>
      </c>
    </row>
    <row r="125" spans="1:26" x14ac:dyDescent="0.2">
      <c r="A125" t="s">
        <v>397</v>
      </c>
      <c r="B125" s="134">
        <v>1.08047283234234E-6</v>
      </c>
      <c r="C125" s="134">
        <v>4.4326174708655998E-5</v>
      </c>
      <c r="D125" t="s">
        <v>262</v>
      </c>
      <c r="E125" t="s">
        <v>1003</v>
      </c>
      <c r="F125">
        <v>7.5632337841175195E-4</v>
      </c>
      <c r="G125">
        <v>3.1028010334181299E-2</v>
      </c>
      <c r="H125" t="s">
        <v>778</v>
      </c>
      <c r="I125" t="s">
        <v>2621</v>
      </c>
      <c r="J125" t="s">
        <v>2622</v>
      </c>
      <c r="K125">
        <v>101</v>
      </c>
      <c r="L125">
        <v>49</v>
      </c>
      <c r="M125">
        <v>34.72</v>
      </c>
      <c r="N125">
        <v>2.3400000000000001E-3</v>
      </c>
      <c r="O125" t="s">
        <v>1606</v>
      </c>
      <c r="P125" t="s">
        <v>1607</v>
      </c>
      <c r="Q125">
        <v>12</v>
      </c>
      <c r="R125">
        <v>8</v>
      </c>
      <c r="S125">
        <v>4.1500000000000004</v>
      </c>
      <c r="T125">
        <v>2.376E-2</v>
      </c>
      <c r="U125" t="s">
        <v>2681</v>
      </c>
      <c r="V125" t="s">
        <v>2682</v>
      </c>
      <c r="W125">
        <v>673</v>
      </c>
      <c r="X125">
        <v>267</v>
      </c>
      <c r="Y125">
        <v>226.04</v>
      </c>
      <c r="Z125">
        <v>4.1900000000000001E-3</v>
      </c>
    </row>
    <row r="126" spans="1:26" x14ac:dyDescent="0.2">
      <c r="A126" t="s">
        <v>460</v>
      </c>
      <c r="B126" s="134">
        <v>1.15777448951171E-6</v>
      </c>
      <c r="C126" s="134">
        <v>4.6647453482719701E-5</v>
      </c>
      <c r="D126" t="s">
        <v>262</v>
      </c>
      <c r="E126" t="s">
        <v>841</v>
      </c>
      <c r="F126">
        <v>8.0903626540042002E-4</v>
      </c>
      <c r="G126">
        <v>3.2918491979079402E-2</v>
      </c>
      <c r="H126" t="s">
        <v>778</v>
      </c>
      <c r="I126" t="s">
        <v>1361</v>
      </c>
      <c r="J126" t="s">
        <v>1362</v>
      </c>
      <c r="K126">
        <v>42</v>
      </c>
      <c r="L126">
        <v>32</v>
      </c>
      <c r="M126">
        <v>14.44</v>
      </c>
      <c r="N126">
        <v>2.3900000000000002E-3</v>
      </c>
      <c r="O126" t="s">
        <v>1568</v>
      </c>
      <c r="P126" t="s">
        <v>1569</v>
      </c>
      <c r="Q126">
        <v>10</v>
      </c>
      <c r="R126">
        <v>7</v>
      </c>
      <c r="S126">
        <v>3.46</v>
      </c>
      <c r="T126">
        <v>2.4389999999999998E-2</v>
      </c>
      <c r="U126" t="s">
        <v>2683</v>
      </c>
      <c r="V126" t="s">
        <v>2684</v>
      </c>
      <c r="W126">
        <v>5</v>
      </c>
      <c r="X126">
        <v>5</v>
      </c>
      <c r="Y126">
        <v>1.68</v>
      </c>
      <c r="Z126">
        <v>4.2700000000000004E-3</v>
      </c>
    </row>
    <row r="127" spans="1:26" x14ac:dyDescent="0.2">
      <c r="A127" t="s">
        <v>368</v>
      </c>
      <c r="B127" s="134">
        <v>1.15939654201417E-6</v>
      </c>
      <c r="C127" s="134">
        <v>4.6647453482719701E-5</v>
      </c>
      <c r="D127" t="s">
        <v>262</v>
      </c>
      <c r="E127" t="s">
        <v>1024</v>
      </c>
      <c r="F127">
        <v>9.2660003380191903E-4</v>
      </c>
      <c r="G127">
        <v>3.7395468030835197E-2</v>
      </c>
      <c r="H127" t="s">
        <v>778</v>
      </c>
      <c r="I127" t="s">
        <v>2338</v>
      </c>
      <c r="J127" t="s">
        <v>2339</v>
      </c>
      <c r="K127">
        <v>23</v>
      </c>
      <c r="L127">
        <v>15</v>
      </c>
      <c r="M127">
        <v>7.91</v>
      </c>
      <c r="N127">
        <v>2.48E-3</v>
      </c>
      <c r="O127" t="s">
        <v>1480</v>
      </c>
      <c r="P127" t="s">
        <v>1481</v>
      </c>
      <c r="Q127">
        <v>10</v>
      </c>
      <c r="R127">
        <v>7</v>
      </c>
      <c r="S127">
        <v>3.46</v>
      </c>
      <c r="T127">
        <v>2.4389999999999998E-2</v>
      </c>
      <c r="U127" t="s">
        <v>2450</v>
      </c>
      <c r="V127" t="s">
        <v>1824</v>
      </c>
      <c r="W127">
        <v>5</v>
      </c>
      <c r="X127">
        <v>5</v>
      </c>
      <c r="Y127">
        <v>1.68</v>
      </c>
      <c r="Z127">
        <v>4.2700000000000004E-3</v>
      </c>
    </row>
    <row r="128" spans="1:26" x14ac:dyDescent="0.2">
      <c r="A128" t="s">
        <v>353</v>
      </c>
      <c r="B128" s="134">
        <v>1.16524662205021E-6</v>
      </c>
      <c r="C128" s="134">
        <v>4.6647453482719701E-5</v>
      </c>
      <c r="D128" t="s">
        <v>262</v>
      </c>
      <c r="E128" t="s">
        <v>1019</v>
      </c>
      <c r="F128">
        <v>9.5688491013735803E-4</v>
      </c>
      <c r="G128">
        <v>3.8306263660659999E-2</v>
      </c>
      <c r="H128" t="s">
        <v>778</v>
      </c>
      <c r="I128" t="s">
        <v>2336</v>
      </c>
      <c r="J128" t="s">
        <v>2337</v>
      </c>
      <c r="K128">
        <v>62</v>
      </c>
      <c r="L128">
        <v>41</v>
      </c>
      <c r="M128">
        <v>21.31</v>
      </c>
      <c r="N128">
        <v>2.5200000000000001E-3</v>
      </c>
      <c r="O128" t="s">
        <v>1596</v>
      </c>
      <c r="P128" t="s">
        <v>1597</v>
      </c>
      <c r="Q128">
        <v>10</v>
      </c>
      <c r="R128">
        <v>7</v>
      </c>
      <c r="S128">
        <v>3.46</v>
      </c>
      <c r="T128">
        <v>2.4389999999999998E-2</v>
      </c>
      <c r="U128" t="s">
        <v>2451</v>
      </c>
      <c r="V128" t="s">
        <v>2452</v>
      </c>
      <c r="W128">
        <v>5</v>
      </c>
      <c r="X128">
        <v>5</v>
      </c>
      <c r="Y128">
        <v>1.68</v>
      </c>
      <c r="Z128">
        <v>4.2700000000000004E-3</v>
      </c>
    </row>
    <row r="129" spans="1:26" x14ac:dyDescent="0.2">
      <c r="A129" t="s">
        <v>351</v>
      </c>
      <c r="B129" s="134">
        <v>1.2208059385868E-6</v>
      </c>
      <c r="C129" s="134">
        <v>4.8480645433159003E-5</v>
      </c>
      <c r="D129" t="s">
        <v>262</v>
      </c>
      <c r="E129" t="s">
        <v>1927</v>
      </c>
      <c r="F129">
        <v>1.0213867584390301E-3</v>
      </c>
      <c r="G129">
        <v>4.0561310951130802E-2</v>
      </c>
      <c r="H129" t="s">
        <v>778</v>
      </c>
      <c r="I129" t="s">
        <v>2623</v>
      </c>
      <c r="J129" t="s">
        <v>2624</v>
      </c>
      <c r="K129">
        <v>38</v>
      </c>
      <c r="L129">
        <v>22</v>
      </c>
      <c r="M129">
        <v>13.06</v>
      </c>
      <c r="N129">
        <v>2.5200000000000001E-3</v>
      </c>
      <c r="O129" t="s">
        <v>2653</v>
      </c>
      <c r="P129" t="s">
        <v>2654</v>
      </c>
      <c r="Q129">
        <v>23</v>
      </c>
      <c r="R129">
        <v>13</v>
      </c>
      <c r="S129">
        <v>7.96</v>
      </c>
      <c r="T129">
        <v>2.5690000000000001E-2</v>
      </c>
      <c r="U129" t="s">
        <v>1837</v>
      </c>
      <c r="V129" t="s">
        <v>1838</v>
      </c>
      <c r="W129">
        <v>16</v>
      </c>
      <c r="X129">
        <v>11</v>
      </c>
      <c r="Y129">
        <v>5.37</v>
      </c>
      <c r="Z129">
        <v>4.3200000000000001E-3</v>
      </c>
    </row>
    <row r="130" spans="1:26" x14ac:dyDescent="0.2">
      <c r="A130" t="s">
        <v>430</v>
      </c>
      <c r="B130" s="134">
        <v>1.5124754735109099E-6</v>
      </c>
      <c r="C130" s="134">
        <v>5.95867321468901E-5</v>
      </c>
      <c r="D130" t="s">
        <v>262</v>
      </c>
      <c r="E130" t="s">
        <v>908</v>
      </c>
      <c r="F130">
        <v>1.07530833169343E-3</v>
      </c>
      <c r="G130">
        <v>4.23637345914777E-2</v>
      </c>
      <c r="H130" t="s">
        <v>778</v>
      </c>
      <c r="I130" t="s">
        <v>1381</v>
      </c>
      <c r="J130" t="s">
        <v>1382</v>
      </c>
      <c r="K130">
        <v>21</v>
      </c>
      <c r="L130">
        <v>14</v>
      </c>
      <c r="M130">
        <v>7.22</v>
      </c>
      <c r="N130">
        <v>2.5500000000000002E-3</v>
      </c>
      <c r="O130" t="s">
        <v>2396</v>
      </c>
      <c r="P130" t="s">
        <v>2397</v>
      </c>
      <c r="Q130">
        <v>195</v>
      </c>
      <c r="R130">
        <v>81</v>
      </c>
      <c r="S130">
        <v>67.48</v>
      </c>
      <c r="T130">
        <v>2.6069999999999999E-2</v>
      </c>
      <c r="U130" t="s">
        <v>2475</v>
      </c>
      <c r="V130" t="s">
        <v>2476</v>
      </c>
      <c r="W130">
        <v>250</v>
      </c>
      <c r="X130">
        <v>104</v>
      </c>
      <c r="Y130">
        <v>83.97</v>
      </c>
      <c r="Z130">
        <v>4.9199999999999999E-3</v>
      </c>
    </row>
    <row r="131" spans="1:26" x14ac:dyDescent="0.2">
      <c r="A131" t="s">
        <v>399</v>
      </c>
      <c r="B131" s="134">
        <v>1.9876802710701298E-6</v>
      </c>
      <c r="C131" s="134">
        <v>7.76916918550561E-5</v>
      </c>
      <c r="D131" t="s">
        <v>262</v>
      </c>
      <c r="E131" t="s">
        <v>2318</v>
      </c>
      <c r="F131">
        <v>1.14798913565178E-3</v>
      </c>
      <c r="G131">
        <v>4.4871008420279003E-2</v>
      </c>
      <c r="H131" t="s">
        <v>778</v>
      </c>
      <c r="I131" t="s">
        <v>1346</v>
      </c>
      <c r="J131" t="s">
        <v>1347</v>
      </c>
      <c r="K131">
        <v>21</v>
      </c>
      <c r="L131">
        <v>14</v>
      </c>
      <c r="M131">
        <v>7.22</v>
      </c>
      <c r="N131">
        <v>2.5500000000000002E-3</v>
      </c>
      <c r="O131" t="s">
        <v>1590</v>
      </c>
      <c r="P131" t="s">
        <v>1591</v>
      </c>
      <c r="Q131">
        <v>135</v>
      </c>
      <c r="R131">
        <v>58</v>
      </c>
      <c r="S131">
        <v>46.72</v>
      </c>
      <c r="T131">
        <v>2.682E-2</v>
      </c>
      <c r="U131" t="s">
        <v>1831</v>
      </c>
      <c r="V131" t="s">
        <v>1832</v>
      </c>
      <c r="W131">
        <v>29</v>
      </c>
      <c r="X131">
        <v>17</v>
      </c>
      <c r="Y131">
        <v>9.74</v>
      </c>
      <c r="Z131">
        <v>4.9399999999999999E-3</v>
      </c>
    </row>
    <row r="132" spans="1:26" x14ac:dyDescent="0.2">
      <c r="A132" t="s">
        <v>378</v>
      </c>
      <c r="B132" s="134">
        <v>2.0169804393050299E-6</v>
      </c>
      <c r="C132" s="134">
        <v>7.8221022661798201E-5</v>
      </c>
      <c r="D132" t="s">
        <v>262</v>
      </c>
      <c r="E132" t="s">
        <v>869</v>
      </c>
      <c r="F132">
        <v>1.1987845429781701E-3</v>
      </c>
      <c r="G132">
        <v>4.6284518223480502E-2</v>
      </c>
      <c r="H132" t="s">
        <v>778</v>
      </c>
      <c r="I132" t="s">
        <v>1342</v>
      </c>
      <c r="J132" t="s">
        <v>1343</v>
      </c>
      <c r="K132">
        <v>47</v>
      </c>
      <c r="L132">
        <v>26</v>
      </c>
      <c r="M132">
        <v>16.16</v>
      </c>
      <c r="N132">
        <v>2.5899999999999999E-3</v>
      </c>
      <c r="O132" t="s">
        <v>1592</v>
      </c>
      <c r="P132" t="s">
        <v>1593</v>
      </c>
      <c r="Q132">
        <v>135</v>
      </c>
      <c r="R132">
        <v>58</v>
      </c>
      <c r="S132">
        <v>46.72</v>
      </c>
      <c r="T132">
        <v>2.682E-2</v>
      </c>
      <c r="U132" t="s">
        <v>2448</v>
      </c>
      <c r="V132" t="s">
        <v>2449</v>
      </c>
      <c r="W132">
        <v>45</v>
      </c>
      <c r="X132">
        <v>24</v>
      </c>
      <c r="Y132">
        <v>15.11</v>
      </c>
      <c r="Z132">
        <v>4.9699999999999996E-3</v>
      </c>
    </row>
    <row r="133" spans="1:26" x14ac:dyDescent="0.2">
      <c r="A133" t="s">
        <v>389</v>
      </c>
      <c r="B133" s="134">
        <v>2.5728234300319999E-6</v>
      </c>
      <c r="C133" s="134">
        <v>9.8242273128298799E-5</v>
      </c>
      <c r="D133" t="s">
        <v>262</v>
      </c>
      <c r="E133" t="s">
        <v>1055</v>
      </c>
      <c r="F133">
        <v>1.22746744414636E-3</v>
      </c>
      <c r="G133">
        <v>4.6284518223480502E-2</v>
      </c>
      <c r="H133" t="s">
        <v>778</v>
      </c>
      <c r="I133" t="s">
        <v>1379</v>
      </c>
      <c r="J133" t="s">
        <v>1380</v>
      </c>
      <c r="K133">
        <v>136</v>
      </c>
      <c r="L133">
        <v>66</v>
      </c>
      <c r="M133">
        <v>46.75</v>
      </c>
      <c r="N133">
        <v>2.5999999999999999E-3</v>
      </c>
      <c r="O133" t="s">
        <v>1498</v>
      </c>
      <c r="P133" t="s">
        <v>1499</v>
      </c>
      <c r="Q133">
        <v>42</v>
      </c>
      <c r="R133">
        <v>21</v>
      </c>
      <c r="S133">
        <v>14.54</v>
      </c>
      <c r="T133">
        <v>2.8570000000000002E-2</v>
      </c>
      <c r="U133" t="s">
        <v>1760</v>
      </c>
      <c r="V133" t="s">
        <v>1761</v>
      </c>
      <c r="W133">
        <v>84</v>
      </c>
      <c r="X133">
        <v>40</v>
      </c>
      <c r="Y133">
        <v>28.21</v>
      </c>
      <c r="Z133">
        <v>5.3299999999999997E-3</v>
      </c>
    </row>
    <row r="134" spans="1:26" x14ac:dyDescent="0.2">
      <c r="A134" t="s">
        <v>416</v>
      </c>
      <c r="B134" s="134">
        <v>2.5728234300319999E-6</v>
      </c>
      <c r="C134" s="134">
        <v>9.8242273128298799E-5</v>
      </c>
      <c r="D134" t="s">
        <v>262</v>
      </c>
      <c r="E134" t="s">
        <v>1012</v>
      </c>
      <c r="F134">
        <v>1.22987375169554E-3</v>
      </c>
      <c r="G134">
        <v>4.6284518223480502E-2</v>
      </c>
      <c r="H134" t="s">
        <v>778</v>
      </c>
      <c r="I134" t="s">
        <v>1330</v>
      </c>
      <c r="J134" t="s">
        <v>1331</v>
      </c>
      <c r="K134">
        <v>73</v>
      </c>
      <c r="L134">
        <v>37</v>
      </c>
      <c r="M134">
        <v>25.09</v>
      </c>
      <c r="N134">
        <v>2.99E-3</v>
      </c>
      <c r="O134" t="s">
        <v>2392</v>
      </c>
      <c r="P134" t="s">
        <v>2393</v>
      </c>
      <c r="Q134">
        <v>265</v>
      </c>
      <c r="R134">
        <v>110</v>
      </c>
      <c r="S134">
        <v>91.71</v>
      </c>
      <c r="T134">
        <v>3.0009999999999998E-2</v>
      </c>
      <c r="U134" t="s">
        <v>2685</v>
      </c>
      <c r="V134" t="s">
        <v>2686</v>
      </c>
      <c r="W134">
        <v>67</v>
      </c>
      <c r="X134">
        <v>33</v>
      </c>
      <c r="Y134">
        <v>22.5</v>
      </c>
      <c r="Z134">
        <v>5.7299999999999999E-3</v>
      </c>
    </row>
    <row r="135" spans="1:26" x14ac:dyDescent="0.2">
      <c r="A135" t="s">
        <v>412</v>
      </c>
      <c r="B135" s="134">
        <v>3.3638311735430199E-6</v>
      </c>
      <c r="C135">
        <v>1.27466091186775E-4</v>
      </c>
      <c r="D135" t="s">
        <v>262</v>
      </c>
      <c r="E135" t="s">
        <v>945</v>
      </c>
      <c r="F135">
        <v>1.22987375169554E-3</v>
      </c>
      <c r="G135">
        <v>4.6284518223480502E-2</v>
      </c>
      <c r="H135" t="s">
        <v>778</v>
      </c>
      <c r="I135" t="s">
        <v>2625</v>
      </c>
      <c r="J135" t="s">
        <v>2626</v>
      </c>
      <c r="K135">
        <v>85</v>
      </c>
      <c r="L135">
        <v>42</v>
      </c>
      <c r="M135">
        <v>29.22</v>
      </c>
      <c r="N135">
        <v>3.0200000000000001E-3</v>
      </c>
      <c r="O135" t="s">
        <v>2414</v>
      </c>
      <c r="P135" t="s">
        <v>2415</v>
      </c>
      <c r="Q135">
        <v>35</v>
      </c>
      <c r="R135">
        <v>18</v>
      </c>
      <c r="S135">
        <v>12.11</v>
      </c>
      <c r="T135">
        <v>3.0009999999999998E-2</v>
      </c>
      <c r="U135" t="s">
        <v>2444</v>
      </c>
      <c r="V135" t="s">
        <v>2445</v>
      </c>
      <c r="W135">
        <v>246</v>
      </c>
      <c r="X135">
        <v>102</v>
      </c>
      <c r="Y135">
        <v>82.62</v>
      </c>
      <c r="Z135">
        <v>5.94E-3</v>
      </c>
    </row>
    <row r="136" spans="1:26" x14ac:dyDescent="0.2">
      <c r="A136" t="s">
        <v>427</v>
      </c>
      <c r="B136" s="134">
        <v>3.9715288603496502E-6</v>
      </c>
      <c r="C136">
        <v>1.4935355502102799E-4</v>
      </c>
      <c r="D136" t="s">
        <v>262</v>
      </c>
      <c r="E136" t="s">
        <v>948</v>
      </c>
      <c r="F136">
        <v>1.2400968822971199E-3</v>
      </c>
      <c r="G136">
        <v>4.6284518223480502E-2</v>
      </c>
      <c r="H136" t="s">
        <v>778</v>
      </c>
      <c r="I136" t="s">
        <v>1365</v>
      </c>
      <c r="J136" t="s">
        <v>1366</v>
      </c>
      <c r="K136">
        <v>8</v>
      </c>
      <c r="L136">
        <v>7</v>
      </c>
      <c r="M136">
        <v>2.75</v>
      </c>
      <c r="N136">
        <v>3.1700000000000001E-3</v>
      </c>
      <c r="O136" t="s">
        <v>1474</v>
      </c>
      <c r="P136" t="s">
        <v>1475</v>
      </c>
      <c r="Q136">
        <v>35</v>
      </c>
      <c r="R136">
        <v>18</v>
      </c>
      <c r="S136">
        <v>12.11</v>
      </c>
      <c r="T136">
        <v>3.0009999999999998E-2</v>
      </c>
      <c r="U136" t="s">
        <v>1788</v>
      </c>
      <c r="V136" t="s">
        <v>1789</v>
      </c>
      <c r="W136">
        <v>30834</v>
      </c>
      <c r="X136">
        <v>11176</v>
      </c>
      <c r="Y136">
        <v>10356.200000000001</v>
      </c>
      <c r="Z136">
        <v>6.7000000000000002E-3</v>
      </c>
    </row>
    <row r="137" spans="1:26" x14ac:dyDescent="0.2">
      <c r="A137" t="s">
        <v>363</v>
      </c>
      <c r="B137" s="134">
        <v>4.2056957173640504E-6</v>
      </c>
      <c r="C137">
        <v>1.5697047775184301E-4</v>
      </c>
      <c r="D137" t="s">
        <v>262</v>
      </c>
      <c r="E137" t="s">
        <v>926</v>
      </c>
      <c r="F137">
        <v>1.2400968822971199E-3</v>
      </c>
      <c r="G137">
        <v>4.6284518223480502E-2</v>
      </c>
      <c r="H137" t="s">
        <v>778</v>
      </c>
      <c r="I137" t="s">
        <v>1367</v>
      </c>
      <c r="J137" t="s">
        <v>1368</v>
      </c>
      <c r="K137">
        <v>8</v>
      </c>
      <c r="L137">
        <v>7</v>
      </c>
      <c r="M137">
        <v>2.75</v>
      </c>
      <c r="N137">
        <v>3.1700000000000001E-3</v>
      </c>
      <c r="O137" t="s">
        <v>2416</v>
      </c>
      <c r="P137" t="s">
        <v>2417</v>
      </c>
      <c r="Q137">
        <v>28</v>
      </c>
      <c r="R137">
        <v>15</v>
      </c>
      <c r="S137">
        <v>9.69</v>
      </c>
      <c r="T137">
        <v>3.041E-2</v>
      </c>
      <c r="U137" t="s">
        <v>2687</v>
      </c>
      <c r="V137" t="s">
        <v>1830</v>
      </c>
      <c r="W137">
        <v>170</v>
      </c>
      <c r="X137">
        <v>73</v>
      </c>
      <c r="Y137">
        <v>57.1</v>
      </c>
      <c r="Z137">
        <v>6.8700000000000002E-3</v>
      </c>
    </row>
    <row r="138" spans="1:26" x14ac:dyDescent="0.2">
      <c r="A138" t="s">
        <v>382</v>
      </c>
      <c r="B138" s="134">
        <v>4.2390510575717799E-6</v>
      </c>
      <c r="C138">
        <v>1.57034697386465E-4</v>
      </c>
      <c r="D138" t="s">
        <v>262</v>
      </c>
      <c r="E138" t="s">
        <v>934</v>
      </c>
      <c r="F138">
        <v>1.2525140144231299E-3</v>
      </c>
      <c r="G138">
        <v>4.6399101250719499E-2</v>
      </c>
      <c r="H138" t="s">
        <v>778</v>
      </c>
      <c r="I138" t="s">
        <v>2342</v>
      </c>
      <c r="J138" t="s">
        <v>2343</v>
      </c>
      <c r="K138">
        <v>8</v>
      </c>
      <c r="L138">
        <v>7</v>
      </c>
      <c r="M138">
        <v>2.75</v>
      </c>
      <c r="N138">
        <v>3.1700000000000001E-3</v>
      </c>
      <c r="O138" t="s">
        <v>1534</v>
      </c>
      <c r="P138" t="s">
        <v>1535</v>
      </c>
      <c r="Q138">
        <v>149</v>
      </c>
      <c r="R138">
        <v>63</v>
      </c>
      <c r="S138">
        <v>51.56</v>
      </c>
      <c r="T138">
        <v>3.107E-2</v>
      </c>
      <c r="U138" t="s">
        <v>2459</v>
      </c>
      <c r="V138" t="s">
        <v>2460</v>
      </c>
      <c r="W138">
        <v>7</v>
      </c>
      <c r="X138">
        <v>6</v>
      </c>
      <c r="Y138">
        <v>2.35</v>
      </c>
      <c r="Z138">
        <v>7.1500000000000001E-3</v>
      </c>
    </row>
    <row r="139" spans="1:26" x14ac:dyDescent="0.2">
      <c r="A139" t="s">
        <v>387</v>
      </c>
      <c r="B139" s="134">
        <v>4.5318010681713696E-6</v>
      </c>
      <c r="C139">
        <v>1.6663600372150101E-4</v>
      </c>
      <c r="D139" t="s">
        <v>262</v>
      </c>
      <c r="E139" t="s">
        <v>1025</v>
      </c>
      <c r="F139">
        <v>1.28515846565408E-3</v>
      </c>
      <c r="G139">
        <v>4.7255752766717403E-2</v>
      </c>
      <c r="H139" t="s">
        <v>778</v>
      </c>
      <c r="I139" t="s">
        <v>1240</v>
      </c>
      <c r="J139" t="s">
        <v>1241</v>
      </c>
      <c r="K139">
        <v>1919</v>
      </c>
      <c r="L139">
        <v>743</v>
      </c>
      <c r="M139">
        <v>659.68</v>
      </c>
      <c r="N139">
        <v>3.2200000000000002E-3</v>
      </c>
      <c r="O139" t="s">
        <v>2412</v>
      </c>
      <c r="P139" t="s">
        <v>2413</v>
      </c>
      <c r="Q139">
        <v>72</v>
      </c>
      <c r="R139">
        <v>33</v>
      </c>
      <c r="S139">
        <v>24.92</v>
      </c>
      <c r="T139">
        <v>3.1879999999999999E-2</v>
      </c>
      <c r="U139" t="s">
        <v>2477</v>
      </c>
      <c r="V139" t="s">
        <v>2478</v>
      </c>
      <c r="W139">
        <v>88</v>
      </c>
      <c r="X139">
        <v>41</v>
      </c>
      <c r="Y139">
        <v>29.56</v>
      </c>
      <c r="Z139">
        <v>7.7000000000000002E-3</v>
      </c>
    </row>
    <row r="140" spans="1:26" x14ac:dyDescent="0.2">
      <c r="A140" t="s">
        <v>339</v>
      </c>
      <c r="B140" s="134">
        <v>5.4700059526499196E-6</v>
      </c>
      <c r="C140">
        <v>1.9965521727172199E-4</v>
      </c>
      <c r="D140" t="s">
        <v>262</v>
      </c>
      <c r="E140" t="s">
        <v>2319</v>
      </c>
      <c r="F140">
        <v>1.4880468057085199E-3</v>
      </c>
      <c r="G140">
        <v>5.4313708408361E-2</v>
      </c>
      <c r="H140" t="s">
        <v>778</v>
      </c>
      <c r="I140" t="s">
        <v>2627</v>
      </c>
      <c r="J140" t="s">
        <v>2628</v>
      </c>
      <c r="K140">
        <v>95</v>
      </c>
      <c r="L140">
        <v>46</v>
      </c>
      <c r="M140">
        <v>32.659999999999997</v>
      </c>
      <c r="N140">
        <v>3.2699999999999999E-3</v>
      </c>
      <c r="O140" t="s">
        <v>1584</v>
      </c>
      <c r="P140" t="s">
        <v>1585</v>
      </c>
      <c r="Q140">
        <v>26</v>
      </c>
      <c r="R140">
        <v>14</v>
      </c>
      <c r="S140">
        <v>9</v>
      </c>
      <c r="T140">
        <v>3.4250000000000003E-2</v>
      </c>
      <c r="U140" t="s">
        <v>2465</v>
      </c>
      <c r="V140" t="s">
        <v>2466</v>
      </c>
      <c r="W140">
        <v>19</v>
      </c>
      <c r="X140">
        <v>12</v>
      </c>
      <c r="Y140">
        <v>6.38</v>
      </c>
      <c r="Z140">
        <v>7.9399999999999991E-3</v>
      </c>
    </row>
    <row r="141" spans="1:26" x14ac:dyDescent="0.2">
      <c r="A141" t="s">
        <v>423</v>
      </c>
      <c r="B141" s="134">
        <v>6.2272604389430199E-6</v>
      </c>
      <c r="C141">
        <v>2.25635918386227E-4</v>
      </c>
      <c r="D141" t="s">
        <v>262</v>
      </c>
      <c r="E141" t="s">
        <v>1038</v>
      </c>
      <c r="F141">
        <v>1.5135854059286399E-3</v>
      </c>
      <c r="G141">
        <v>5.48426128104363E-2</v>
      </c>
      <c r="H141" t="s">
        <v>778</v>
      </c>
      <c r="I141" t="s">
        <v>2366</v>
      </c>
      <c r="J141" t="s">
        <v>2367</v>
      </c>
      <c r="K141">
        <v>1345</v>
      </c>
      <c r="L141">
        <v>510</v>
      </c>
      <c r="M141">
        <v>462.36</v>
      </c>
      <c r="N141">
        <v>3.4499999999999999E-3</v>
      </c>
      <c r="O141" t="s">
        <v>2438</v>
      </c>
      <c r="P141" t="s">
        <v>2439</v>
      </c>
      <c r="Q141">
        <v>26</v>
      </c>
      <c r="R141">
        <v>14</v>
      </c>
      <c r="S141">
        <v>9</v>
      </c>
      <c r="T141">
        <v>3.4250000000000003E-2</v>
      </c>
      <c r="U141" t="s">
        <v>1847</v>
      </c>
      <c r="V141" t="s">
        <v>1848</v>
      </c>
      <c r="W141">
        <v>158</v>
      </c>
      <c r="X141">
        <v>68</v>
      </c>
      <c r="Y141">
        <v>53.07</v>
      </c>
      <c r="Z141">
        <v>8.3099999999999997E-3</v>
      </c>
    </row>
    <row r="142" spans="1:26" x14ac:dyDescent="0.2">
      <c r="A142" t="s">
        <v>390</v>
      </c>
      <c r="B142" s="134">
        <v>6.4319189715832996E-6</v>
      </c>
      <c r="C142">
        <v>2.3136265054303999E-4</v>
      </c>
      <c r="D142" t="s">
        <v>262</v>
      </c>
      <c r="E142" t="s">
        <v>1022</v>
      </c>
      <c r="F142">
        <v>1.55938252188553E-3</v>
      </c>
      <c r="G142">
        <v>5.6092571294491099E-2</v>
      </c>
      <c r="H142" t="s">
        <v>778</v>
      </c>
      <c r="I142" t="s">
        <v>1387</v>
      </c>
      <c r="J142" t="s">
        <v>1388</v>
      </c>
      <c r="K142">
        <v>88</v>
      </c>
      <c r="L142">
        <v>43</v>
      </c>
      <c r="M142">
        <v>30.25</v>
      </c>
      <c r="N142">
        <v>3.5300000000000002E-3</v>
      </c>
      <c r="O142" t="s">
        <v>1546</v>
      </c>
      <c r="P142" t="s">
        <v>1547</v>
      </c>
      <c r="Q142">
        <v>393</v>
      </c>
      <c r="R142">
        <v>176</v>
      </c>
      <c r="S142">
        <v>136.01</v>
      </c>
      <c r="T142">
        <v>3.5340000000000003E-2</v>
      </c>
      <c r="U142" t="s">
        <v>2455</v>
      </c>
      <c r="V142" t="s">
        <v>2456</v>
      </c>
      <c r="W142">
        <v>91</v>
      </c>
      <c r="X142">
        <v>42</v>
      </c>
      <c r="Y142">
        <v>30.56</v>
      </c>
      <c r="Z142">
        <v>8.6E-3</v>
      </c>
    </row>
    <row r="143" spans="1:26" x14ac:dyDescent="0.2">
      <c r="A143" t="s">
        <v>396</v>
      </c>
      <c r="B143" s="134">
        <v>6.9468715590658697E-6</v>
      </c>
      <c r="C143">
        <v>2.4808827639714398E-4</v>
      </c>
      <c r="D143" t="s">
        <v>262</v>
      </c>
      <c r="E143" t="s">
        <v>963</v>
      </c>
      <c r="F143">
        <v>1.59365276464396E-3</v>
      </c>
      <c r="G143">
        <v>5.6912894415054802E-2</v>
      </c>
      <c r="H143" t="s">
        <v>778</v>
      </c>
      <c r="I143" t="s">
        <v>2629</v>
      </c>
      <c r="J143" t="s">
        <v>2630</v>
      </c>
      <c r="K143">
        <v>444</v>
      </c>
      <c r="L143">
        <v>180</v>
      </c>
      <c r="M143">
        <v>152.63</v>
      </c>
      <c r="N143">
        <v>3.8999999999999998E-3</v>
      </c>
      <c r="O143" t="s">
        <v>2406</v>
      </c>
      <c r="P143" t="s">
        <v>2407</v>
      </c>
      <c r="Q143">
        <v>251</v>
      </c>
      <c r="R143">
        <v>101</v>
      </c>
      <c r="S143">
        <v>86.86</v>
      </c>
      <c r="T143">
        <v>3.6139999999999999E-2</v>
      </c>
      <c r="U143" t="s">
        <v>2688</v>
      </c>
      <c r="V143" t="s">
        <v>2689</v>
      </c>
      <c r="W143">
        <v>9</v>
      </c>
      <c r="X143">
        <v>7</v>
      </c>
      <c r="Y143">
        <v>3.02</v>
      </c>
      <c r="Z143">
        <v>8.6800000000000002E-3</v>
      </c>
    </row>
    <row r="144" spans="1:26" x14ac:dyDescent="0.2">
      <c r="A144" t="s">
        <v>403</v>
      </c>
      <c r="B144" s="134">
        <v>7.5202151020378001E-6</v>
      </c>
      <c r="C144">
        <v>2.6664534118939703E-4</v>
      </c>
      <c r="D144" t="s">
        <v>262</v>
      </c>
      <c r="E144" t="s">
        <v>1080</v>
      </c>
      <c r="F144">
        <v>1.61180843684253E-3</v>
      </c>
      <c r="G144">
        <v>5.7150122003473698E-2</v>
      </c>
      <c r="H144" t="s">
        <v>778</v>
      </c>
      <c r="I144" t="s">
        <v>1338</v>
      </c>
      <c r="J144" t="s">
        <v>1339</v>
      </c>
      <c r="K144">
        <v>10</v>
      </c>
      <c r="L144">
        <v>8</v>
      </c>
      <c r="M144">
        <v>3.44</v>
      </c>
      <c r="N144">
        <v>4.2399999999999998E-3</v>
      </c>
      <c r="O144" t="s">
        <v>2655</v>
      </c>
      <c r="P144" t="s">
        <v>2656</v>
      </c>
      <c r="Q144">
        <v>38</v>
      </c>
      <c r="R144">
        <v>19</v>
      </c>
      <c r="S144">
        <v>13.15</v>
      </c>
      <c r="T144">
        <v>3.6319999999999998E-2</v>
      </c>
      <c r="U144" t="s">
        <v>1814</v>
      </c>
      <c r="V144" t="s">
        <v>1815</v>
      </c>
      <c r="W144">
        <v>9</v>
      </c>
      <c r="X144">
        <v>7</v>
      </c>
      <c r="Y144">
        <v>3.02</v>
      </c>
      <c r="Z144">
        <v>8.6800000000000002E-3</v>
      </c>
    </row>
    <row r="145" spans="1:26" x14ac:dyDescent="0.2">
      <c r="A145" t="s">
        <v>463</v>
      </c>
      <c r="B145" s="134">
        <v>7.8256009809114208E-6</v>
      </c>
      <c r="C145">
        <v>2.6976585603641899E-4</v>
      </c>
      <c r="D145" t="s">
        <v>262</v>
      </c>
      <c r="E145" t="s">
        <v>1940</v>
      </c>
      <c r="F145">
        <v>1.8034223206442801E-3</v>
      </c>
      <c r="G145">
        <v>6.3146505173063194E-2</v>
      </c>
      <c r="H145" t="s">
        <v>778</v>
      </c>
      <c r="I145" t="s">
        <v>2631</v>
      </c>
      <c r="J145" t="s">
        <v>2632</v>
      </c>
      <c r="K145">
        <v>10</v>
      </c>
      <c r="L145">
        <v>8</v>
      </c>
      <c r="M145">
        <v>3.44</v>
      </c>
      <c r="N145">
        <v>4.2399999999999998E-3</v>
      </c>
      <c r="O145" t="s">
        <v>2384</v>
      </c>
      <c r="P145" t="s">
        <v>2385</v>
      </c>
      <c r="Q145">
        <v>920</v>
      </c>
      <c r="R145">
        <v>381</v>
      </c>
      <c r="S145">
        <v>318.39</v>
      </c>
      <c r="T145">
        <v>3.721E-2</v>
      </c>
      <c r="U145" t="s">
        <v>2690</v>
      </c>
      <c r="V145" t="s">
        <v>2691</v>
      </c>
      <c r="W145">
        <v>9</v>
      </c>
      <c r="X145">
        <v>7</v>
      </c>
      <c r="Y145">
        <v>3.02</v>
      </c>
      <c r="Z145">
        <v>8.6800000000000002E-3</v>
      </c>
    </row>
    <row r="146" spans="1:26" x14ac:dyDescent="0.2">
      <c r="A146" t="s">
        <v>410</v>
      </c>
      <c r="B146" s="134">
        <v>7.8256009809114208E-6</v>
      </c>
      <c r="C146">
        <v>2.6976585603641899E-4</v>
      </c>
      <c r="D146" t="s">
        <v>262</v>
      </c>
      <c r="E146" t="s">
        <v>932</v>
      </c>
      <c r="F146">
        <v>1.8063665863366201E-3</v>
      </c>
      <c r="G146">
        <v>6.3146505173063194E-2</v>
      </c>
      <c r="H146" t="s">
        <v>778</v>
      </c>
      <c r="I146" t="s">
        <v>2346</v>
      </c>
      <c r="J146" t="s">
        <v>2347</v>
      </c>
      <c r="K146">
        <v>10</v>
      </c>
      <c r="L146">
        <v>8</v>
      </c>
      <c r="M146">
        <v>3.44</v>
      </c>
      <c r="N146">
        <v>4.2399999999999998E-3</v>
      </c>
      <c r="O146" t="s">
        <v>1538</v>
      </c>
      <c r="P146" t="s">
        <v>1539</v>
      </c>
      <c r="Q146">
        <v>43</v>
      </c>
      <c r="R146">
        <v>21</v>
      </c>
      <c r="S146">
        <v>14.88</v>
      </c>
      <c r="T146">
        <v>3.7999999999999999E-2</v>
      </c>
      <c r="U146" t="s">
        <v>1808</v>
      </c>
      <c r="V146" t="s">
        <v>1809</v>
      </c>
      <c r="W146">
        <v>76</v>
      </c>
      <c r="X146">
        <v>36</v>
      </c>
      <c r="Y146">
        <v>25.53</v>
      </c>
      <c r="Z146">
        <v>8.7899999999999992E-3</v>
      </c>
    </row>
    <row r="147" spans="1:26" x14ac:dyDescent="0.2">
      <c r="A147" t="s">
        <v>374</v>
      </c>
      <c r="B147" s="134">
        <v>7.8256009809114208E-6</v>
      </c>
      <c r="C147">
        <v>2.6976585603641899E-4</v>
      </c>
      <c r="D147" t="s">
        <v>262</v>
      </c>
      <c r="E147" t="s">
        <v>792</v>
      </c>
      <c r="F147">
        <v>1.86961437071168E-3</v>
      </c>
      <c r="G147">
        <v>6.3566888604197097E-2</v>
      </c>
      <c r="H147" t="s">
        <v>778</v>
      </c>
      <c r="I147" t="s">
        <v>1340</v>
      </c>
      <c r="J147" t="s">
        <v>1341</v>
      </c>
      <c r="K147">
        <v>10</v>
      </c>
      <c r="L147">
        <v>8</v>
      </c>
      <c r="M147">
        <v>3.44</v>
      </c>
      <c r="N147">
        <v>4.2399999999999998E-3</v>
      </c>
      <c r="O147" t="s">
        <v>2420</v>
      </c>
      <c r="P147" t="s">
        <v>2421</v>
      </c>
      <c r="Q147">
        <v>15</v>
      </c>
      <c r="R147">
        <v>9</v>
      </c>
      <c r="S147">
        <v>5.19</v>
      </c>
      <c r="T147">
        <v>3.9260000000000003E-2</v>
      </c>
      <c r="U147" t="s">
        <v>1833</v>
      </c>
      <c r="V147" t="s">
        <v>1834</v>
      </c>
      <c r="W147">
        <v>13</v>
      </c>
      <c r="X147">
        <v>9</v>
      </c>
      <c r="Y147">
        <v>4.37</v>
      </c>
      <c r="Z147">
        <v>9.3200000000000002E-3</v>
      </c>
    </row>
    <row r="148" spans="1:26" x14ac:dyDescent="0.2">
      <c r="A148" t="s">
        <v>393</v>
      </c>
      <c r="B148" s="134">
        <v>7.8256009809114208E-6</v>
      </c>
      <c r="C148">
        <v>2.6976585603641899E-4</v>
      </c>
      <c r="D148" t="s">
        <v>262</v>
      </c>
      <c r="E148" t="s">
        <v>826</v>
      </c>
      <c r="F148">
        <v>1.86961437071168E-3</v>
      </c>
      <c r="G148">
        <v>6.3566888604197097E-2</v>
      </c>
      <c r="H148" t="s">
        <v>778</v>
      </c>
      <c r="I148" t="s">
        <v>2633</v>
      </c>
      <c r="J148" t="s">
        <v>2634</v>
      </c>
      <c r="K148">
        <v>429</v>
      </c>
      <c r="L148">
        <v>189</v>
      </c>
      <c r="M148">
        <v>147.47</v>
      </c>
      <c r="N148">
        <v>4.3E-3</v>
      </c>
      <c r="O148" t="s">
        <v>1610</v>
      </c>
      <c r="P148" t="s">
        <v>1611</v>
      </c>
      <c r="Q148">
        <v>15</v>
      </c>
      <c r="R148">
        <v>9</v>
      </c>
      <c r="S148">
        <v>5.19</v>
      </c>
      <c r="T148">
        <v>3.9260000000000003E-2</v>
      </c>
      <c r="U148" t="s">
        <v>2692</v>
      </c>
      <c r="V148" t="s">
        <v>2693</v>
      </c>
      <c r="W148">
        <v>107</v>
      </c>
      <c r="X148">
        <v>48</v>
      </c>
      <c r="Y148">
        <v>35.94</v>
      </c>
      <c r="Z148">
        <v>9.9900000000000006E-3</v>
      </c>
    </row>
    <row r="149" spans="1:26" x14ac:dyDescent="0.2">
      <c r="A149" t="s">
        <v>394</v>
      </c>
      <c r="B149" s="134">
        <v>1.0524863026232201E-5</v>
      </c>
      <c r="C149">
        <v>3.5784534289189503E-4</v>
      </c>
      <c r="D149" t="s">
        <v>262</v>
      </c>
      <c r="E149" t="s">
        <v>990</v>
      </c>
      <c r="F149">
        <v>1.86961437071168E-3</v>
      </c>
      <c r="G149">
        <v>6.3566888604197097E-2</v>
      </c>
      <c r="H149" t="s">
        <v>778</v>
      </c>
      <c r="I149" t="s">
        <v>1296</v>
      </c>
      <c r="J149" t="s">
        <v>1297</v>
      </c>
      <c r="K149">
        <v>37</v>
      </c>
      <c r="L149">
        <v>21</v>
      </c>
      <c r="M149">
        <v>12.72</v>
      </c>
      <c r="N149">
        <v>4.3499999999999997E-3</v>
      </c>
      <c r="O149" t="s">
        <v>2376</v>
      </c>
      <c r="P149" t="s">
        <v>2377</v>
      </c>
      <c r="Q149">
        <v>2404</v>
      </c>
      <c r="R149">
        <v>1019</v>
      </c>
      <c r="S149">
        <v>831.96</v>
      </c>
      <c r="T149">
        <v>3.9460000000000002E-2</v>
      </c>
      <c r="U149" t="s">
        <v>2694</v>
      </c>
      <c r="V149" t="s">
        <v>2695</v>
      </c>
      <c r="W149">
        <v>1987</v>
      </c>
      <c r="X149">
        <v>738</v>
      </c>
      <c r="Y149">
        <v>667.37</v>
      </c>
      <c r="Z149">
        <v>1.095E-2</v>
      </c>
    </row>
    <row r="150" spans="1:26" x14ac:dyDescent="0.2">
      <c r="A150" t="s">
        <v>417</v>
      </c>
      <c r="B150" s="134">
        <v>1.0524863026232201E-5</v>
      </c>
      <c r="C150">
        <v>3.5784534289189503E-4</v>
      </c>
      <c r="D150" t="s">
        <v>262</v>
      </c>
      <c r="E150" t="s">
        <v>828</v>
      </c>
      <c r="F150">
        <v>1.86961437071168E-3</v>
      </c>
      <c r="G150">
        <v>6.3566888604197097E-2</v>
      </c>
      <c r="H150" t="s">
        <v>778</v>
      </c>
      <c r="I150" t="s">
        <v>2635</v>
      </c>
      <c r="J150" t="s">
        <v>2636</v>
      </c>
      <c r="K150">
        <v>141</v>
      </c>
      <c r="L150">
        <v>64</v>
      </c>
      <c r="M150">
        <v>48.47</v>
      </c>
      <c r="N150">
        <v>4.3699999999999998E-3</v>
      </c>
      <c r="O150" t="s">
        <v>2657</v>
      </c>
      <c r="P150" t="s">
        <v>2658</v>
      </c>
      <c r="Q150">
        <v>543</v>
      </c>
      <c r="R150">
        <v>211</v>
      </c>
      <c r="S150">
        <v>187.92</v>
      </c>
      <c r="T150">
        <v>4.0370000000000003E-2</v>
      </c>
      <c r="U150" t="s">
        <v>1726</v>
      </c>
      <c r="V150" t="s">
        <v>1727</v>
      </c>
      <c r="W150">
        <v>181</v>
      </c>
      <c r="X150">
        <v>76</v>
      </c>
      <c r="Y150">
        <v>60.79</v>
      </c>
      <c r="Z150">
        <v>1.1169999999999999E-2</v>
      </c>
    </row>
    <row r="151" spans="1:26" x14ac:dyDescent="0.2">
      <c r="A151" t="s">
        <v>379</v>
      </c>
      <c r="B151" s="134">
        <v>1.0670143484122E-5</v>
      </c>
      <c r="C151">
        <v>3.6031695411688198E-4</v>
      </c>
      <c r="D151" t="s">
        <v>262</v>
      </c>
      <c r="E151" t="s">
        <v>1110</v>
      </c>
      <c r="F151">
        <v>1.91203434471638E-3</v>
      </c>
      <c r="G151">
        <v>6.4566928484163996E-2</v>
      </c>
      <c r="H151" t="s">
        <v>778</v>
      </c>
      <c r="I151" t="s">
        <v>1324</v>
      </c>
      <c r="J151" t="s">
        <v>1325</v>
      </c>
      <c r="K151">
        <v>1374</v>
      </c>
      <c r="L151">
        <v>519</v>
      </c>
      <c r="M151">
        <v>472.33</v>
      </c>
      <c r="N151">
        <v>4.4000000000000003E-3</v>
      </c>
      <c r="O151" t="s">
        <v>1582</v>
      </c>
      <c r="P151" t="s">
        <v>1583</v>
      </c>
      <c r="Q151">
        <v>17</v>
      </c>
      <c r="R151">
        <v>13</v>
      </c>
      <c r="S151">
        <v>5.88</v>
      </c>
      <c r="T151">
        <v>4.1430000000000002E-2</v>
      </c>
      <c r="U151" t="s">
        <v>2696</v>
      </c>
      <c r="V151" t="s">
        <v>2697</v>
      </c>
      <c r="W151">
        <v>105</v>
      </c>
      <c r="X151">
        <v>47</v>
      </c>
      <c r="Y151">
        <v>35.270000000000003</v>
      </c>
      <c r="Z151">
        <v>1.1220000000000001E-2</v>
      </c>
    </row>
    <row r="152" spans="1:26" x14ac:dyDescent="0.2">
      <c r="A152" t="s">
        <v>434</v>
      </c>
      <c r="B152" s="134">
        <v>1.15538524913657E-5</v>
      </c>
      <c r="C152">
        <v>3.8752245788607699E-4</v>
      </c>
      <c r="D152" t="s">
        <v>262</v>
      </c>
      <c r="E152" t="s">
        <v>1965</v>
      </c>
      <c r="F152">
        <v>2.04214803025896E-3</v>
      </c>
      <c r="G152">
        <v>6.8494748798685695E-2</v>
      </c>
      <c r="H152" t="s">
        <v>778</v>
      </c>
      <c r="I152" t="s">
        <v>1350</v>
      </c>
      <c r="J152" t="s">
        <v>1351</v>
      </c>
      <c r="K152">
        <v>84</v>
      </c>
      <c r="L152">
        <v>41</v>
      </c>
      <c r="M152">
        <v>28.88</v>
      </c>
      <c r="N152">
        <v>4.4299999999999999E-3</v>
      </c>
      <c r="O152" t="s">
        <v>2422</v>
      </c>
      <c r="P152" t="s">
        <v>2423</v>
      </c>
      <c r="Q152">
        <v>15</v>
      </c>
      <c r="R152">
        <v>12</v>
      </c>
      <c r="S152">
        <v>5.19</v>
      </c>
      <c r="T152">
        <v>4.1430000000000002E-2</v>
      </c>
      <c r="U152" t="s">
        <v>2463</v>
      </c>
      <c r="V152" t="s">
        <v>2464</v>
      </c>
      <c r="W152">
        <v>22</v>
      </c>
      <c r="X152">
        <v>13</v>
      </c>
      <c r="Y152">
        <v>7.39</v>
      </c>
      <c r="Z152">
        <v>1.242E-2</v>
      </c>
    </row>
    <row r="153" spans="1:26" x14ac:dyDescent="0.2">
      <c r="A153" t="s">
        <v>445</v>
      </c>
      <c r="B153" s="134">
        <v>1.7986028501430799E-5</v>
      </c>
      <c r="C153">
        <v>5.9921238577921099E-4</v>
      </c>
      <c r="D153" t="s">
        <v>262</v>
      </c>
      <c r="E153" t="s">
        <v>874</v>
      </c>
      <c r="F153">
        <v>2.0667300562560598E-3</v>
      </c>
      <c r="G153">
        <v>6.8854013417819299E-2</v>
      </c>
      <c r="H153" t="s">
        <v>778</v>
      </c>
      <c r="I153" t="s">
        <v>2344</v>
      </c>
      <c r="J153" t="s">
        <v>2345</v>
      </c>
      <c r="K153">
        <v>54</v>
      </c>
      <c r="L153">
        <v>32</v>
      </c>
      <c r="M153">
        <v>18.559999999999999</v>
      </c>
      <c r="N153">
        <v>4.7400000000000003E-3</v>
      </c>
      <c r="O153" t="s">
        <v>1570</v>
      </c>
      <c r="P153" t="s">
        <v>1571</v>
      </c>
      <c r="Q153">
        <v>3</v>
      </c>
      <c r="R153">
        <v>3</v>
      </c>
      <c r="S153">
        <v>1.04</v>
      </c>
      <c r="T153">
        <v>4.1450000000000001E-2</v>
      </c>
      <c r="U153" t="s">
        <v>1829</v>
      </c>
      <c r="V153" t="s">
        <v>1830</v>
      </c>
      <c r="W153">
        <v>22</v>
      </c>
      <c r="X153">
        <v>13</v>
      </c>
      <c r="Y153">
        <v>7.39</v>
      </c>
      <c r="Z153">
        <v>1.242E-2</v>
      </c>
    </row>
    <row r="154" spans="1:26" x14ac:dyDescent="0.2">
      <c r="A154" t="s">
        <v>441</v>
      </c>
      <c r="B154" s="134">
        <v>1.92668073498401E-5</v>
      </c>
      <c r="C154">
        <v>6.3760287789737505E-4</v>
      </c>
      <c r="D154" t="s">
        <v>262</v>
      </c>
      <c r="E154" t="s">
        <v>977</v>
      </c>
      <c r="F154">
        <v>2.0820750699123299E-3</v>
      </c>
      <c r="G154">
        <v>6.8902804313631993E-2</v>
      </c>
      <c r="H154" t="s">
        <v>778</v>
      </c>
      <c r="I154" t="s">
        <v>2348</v>
      </c>
      <c r="J154" t="s">
        <v>2349</v>
      </c>
      <c r="K154">
        <v>31</v>
      </c>
      <c r="L154">
        <v>26</v>
      </c>
      <c r="M154">
        <v>10.66</v>
      </c>
      <c r="N154">
        <v>4.79E-3</v>
      </c>
      <c r="O154" t="s">
        <v>2424</v>
      </c>
      <c r="P154" t="s">
        <v>2425</v>
      </c>
      <c r="Q154">
        <v>3</v>
      </c>
      <c r="R154">
        <v>3</v>
      </c>
      <c r="S154">
        <v>1.04</v>
      </c>
      <c r="T154">
        <v>4.1450000000000001E-2</v>
      </c>
      <c r="U154" t="s">
        <v>2467</v>
      </c>
      <c r="V154" t="s">
        <v>2468</v>
      </c>
      <c r="W154">
        <v>62</v>
      </c>
      <c r="X154">
        <v>46</v>
      </c>
      <c r="Y154">
        <v>20.82</v>
      </c>
      <c r="Z154">
        <v>1.2710000000000001E-2</v>
      </c>
    </row>
    <row r="155" spans="1:26" x14ac:dyDescent="0.2">
      <c r="A155" t="s">
        <v>643</v>
      </c>
      <c r="B155" s="134">
        <v>1.9710183683893599E-5</v>
      </c>
      <c r="C155">
        <v>6.4369310399242001E-4</v>
      </c>
      <c r="D155" t="s">
        <v>262</v>
      </c>
      <c r="E155" t="s">
        <v>2137</v>
      </c>
      <c r="F155">
        <v>2.1757053120293902E-3</v>
      </c>
      <c r="G155">
        <v>7.1524511052409895E-2</v>
      </c>
      <c r="H155" t="s">
        <v>778</v>
      </c>
      <c r="I155" t="s">
        <v>2350</v>
      </c>
      <c r="J155" t="s">
        <v>2351</v>
      </c>
      <c r="K155">
        <v>5</v>
      </c>
      <c r="L155">
        <v>5</v>
      </c>
      <c r="M155">
        <v>1.72</v>
      </c>
      <c r="N155">
        <v>4.7999999999999996E-3</v>
      </c>
      <c r="O155" t="s">
        <v>2426</v>
      </c>
      <c r="P155" t="s">
        <v>2427</v>
      </c>
      <c r="Q155">
        <v>3</v>
      </c>
      <c r="R155">
        <v>3</v>
      </c>
      <c r="S155">
        <v>1.04</v>
      </c>
      <c r="T155">
        <v>4.1450000000000001E-2</v>
      </c>
      <c r="U155" t="s">
        <v>1849</v>
      </c>
      <c r="V155" t="s">
        <v>1850</v>
      </c>
      <c r="W155">
        <v>4</v>
      </c>
      <c r="X155">
        <v>4</v>
      </c>
      <c r="Y155">
        <v>1.34</v>
      </c>
      <c r="Z155">
        <v>1.272E-2</v>
      </c>
    </row>
    <row r="156" spans="1:26" x14ac:dyDescent="0.2">
      <c r="A156" t="s">
        <v>420</v>
      </c>
      <c r="B156" s="134">
        <v>1.9710183683893599E-5</v>
      </c>
      <c r="C156">
        <v>6.4369310399242001E-4</v>
      </c>
      <c r="D156" t="s">
        <v>262</v>
      </c>
      <c r="E156" t="s">
        <v>1002</v>
      </c>
      <c r="F156">
        <v>2.2418204718360601E-3</v>
      </c>
      <c r="G156">
        <v>7.3213136988119806E-2</v>
      </c>
      <c r="H156" t="s">
        <v>778</v>
      </c>
      <c r="I156" t="s">
        <v>2352</v>
      </c>
      <c r="J156" t="s">
        <v>2353</v>
      </c>
      <c r="K156">
        <v>5</v>
      </c>
      <c r="L156">
        <v>5</v>
      </c>
      <c r="M156">
        <v>1.72</v>
      </c>
      <c r="N156">
        <v>4.7999999999999996E-3</v>
      </c>
      <c r="O156" t="s">
        <v>2428</v>
      </c>
      <c r="P156" t="s">
        <v>2429</v>
      </c>
      <c r="Q156">
        <v>3</v>
      </c>
      <c r="R156">
        <v>3</v>
      </c>
      <c r="S156">
        <v>1.04</v>
      </c>
      <c r="T156">
        <v>4.1450000000000001E-2</v>
      </c>
      <c r="U156" t="s">
        <v>2698</v>
      </c>
      <c r="V156" t="s">
        <v>2699</v>
      </c>
      <c r="W156">
        <v>4</v>
      </c>
      <c r="X156">
        <v>4</v>
      </c>
      <c r="Y156">
        <v>1.34</v>
      </c>
      <c r="Z156">
        <v>1.272E-2</v>
      </c>
    </row>
    <row r="157" spans="1:26" x14ac:dyDescent="0.2">
      <c r="A157" t="s">
        <v>447</v>
      </c>
      <c r="B157" s="134">
        <v>2.1980962479676501E-5</v>
      </c>
      <c r="C157">
        <v>7.0852920616307896E-4</v>
      </c>
      <c r="D157" t="s">
        <v>262</v>
      </c>
      <c r="E157" t="s">
        <v>1088</v>
      </c>
      <c r="F157">
        <v>2.4076572638137401E-3</v>
      </c>
      <c r="G157">
        <v>7.8115102337068004E-2</v>
      </c>
      <c r="H157" t="s">
        <v>778</v>
      </c>
      <c r="I157" t="s">
        <v>2354</v>
      </c>
      <c r="J157" t="s">
        <v>2355</v>
      </c>
      <c r="K157">
        <v>5</v>
      </c>
      <c r="L157">
        <v>5</v>
      </c>
      <c r="M157">
        <v>1.72</v>
      </c>
      <c r="N157">
        <v>4.7999999999999996E-3</v>
      </c>
      <c r="O157" t="s">
        <v>2430</v>
      </c>
      <c r="P157" t="s">
        <v>2431</v>
      </c>
      <c r="Q157">
        <v>3</v>
      </c>
      <c r="R157">
        <v>3</v>
      </c>
      <c r="S157">
        <v>1.04</v>
      </c>
      <c r="T157">
        <v>4.1450000000000001E-2</v>
      </c>
      <c r="U157" t="s">
        <v>1851</v>
      </c>
      <c r="V157" t="s">
        <v>1852</v>
      </c>
      <c r="W157">
        <v>4</v>
      </c>
      <c r="X157">
        <v>4</v>
      </c>
      <c r="Y157">
        <v>1.34</v>
      </c>
      <c r="Z157">
        <v>1.272E-2</v>
      </c>
    </row>
    <row r="158" spans="1:26" x14ac:dyDescent="0.2">
      <c r="A158" t="s">
        <v>448</v>
      </c>
      <c r="B158" s="134">
        <v>2.1980962479676501E-5</v>
      </c>
      <c r="C158">
        <v>7.0852920616307896E-4</v>
      </c>
      <c r="D158" t="s">
        <v>262</v>
      </c>
      <c r="E158" t="s">
        <v>2175</v>
      </c>
      <c r="F158">
        <v>2.47519622749845E-3</v>
      </c>
      <c r="G158">
        <v>7.9784896579885106E-2</v>
      </c>
      <c r="H158" t="s">
        <v>778</v>
      </c>
      <c r="I158" t="s">
        <v>2356</v>
      </c>
      <c r="J158" t="s">
        <v>2357</v>
      </c>
      <c r="K158">
        <v>5</v>
      </c>
      <c r="L158">
        <v>5</v>
      </c>
      <c r="M158">
        <v>1.72</v>
      </c>
      <c r="N158">
        <v>4.7999999999999996E-3</v>
      </c>
      <c r="O158" t="s">
        <v>2432</v>
      </c>
      <c r="P158" t="s">
        <v>2433</v>
      </c>
      <c r="Q158">
        <v>3</v>
      </c>
      <c r="R158">
        <v>3</v>
      </c>
      <c r="S158">
        <v>1.04</v>
      </c>
      <c r="T158">
        <v>4.1450000000000001E-2</v>
      </c>
      <c r="U158" t="s">
        <v>1853</v>
      </c>
      <c r="V158" t="s">
        <v>1854</v>
      </c>
      <c r="W158">
        <v>4</v>
      </c>
      <c r="X158">
        <v>4</v>
      </c>
      <c r="Y158">
        <v>1.34</v>
      </c>
      <c r="Z158">
        <v>1.272E-2</v>
      </c>
    </row>
    <row r="159" spans="1:26" x14ac:dyDescent="0.2">
      <c r="A159" t="s">
        <v>329</v>
      </c>
      <c r="B159" s="134">
        <v>2.2186007434448999E-5</v>
      </c>
      <c r="C159">
        <v>7.1052478002970796E-4</v>
      </c>
      <c r="D159" t="s">
        <v>262</v>
      </c>
      <c r="E159" t="s">
        <v>1000</v>
      </c>
      <c r="F159">
        <v>2.6262001494172299E-3</v>
      </c>
      <c r="G159">
        <v>8.2989921801776195E-2</v>
      </c>
      <c r="H159" t="s">
        <v>778</v>
      </c>
      <c r="I159" t="s">
        <v>2358</v>
      </c>
      <c r="J159" t="s">
        <v>2359</v>
      </c>
      <c r="K159">
        <v>5</v>
      </c>
      <c r="L159">
        <v>5</v>
      </c>
      <c r="M159">
        <v>1.72</v>
      </c>
      <c r="N159">
        <v>4.7999999999999996E-3</v>
      </c>
      <c r="O159" t="s">
        <v>1572</v>
      </c>
      <c r="P159" t="s">
        <v>1573</v>
      </c>
      <c r="Q159">
        <v>3</v>
      </c>
      <c r="R159">
        <v>3</v>
      </c>
      <c r="S159">
        <v>1.04</v>
      </c>
      <c r="T159">
        <v>4.1450000000000001E-2</v>
      </c>
      <c r="U159" t="s">
        <v>1855</v>
      </c>
      <c r="V159" t="s">
        <v>1856</v>
      </c>
      <c r="W159">
        <v>4</v>
      </c>
      <c r="X159">
        <v>4</v>
      </c>
      <c r="Y159">
        <v>1.34</v>
      </c>
      <c r="Z159">
        <v>1.272E-2</v>
      </c>
    </row>
    <row r="160" spans="1:26" x14ac:dyDescent="0.2">
      <c r="A160" t="s">
        <v>418</v>
      </c>
      <c r="B160" s="134">
        <v>2.6373199533378301E-5</v>
      </c>
      <c r="C160">
        <v>8.3039864451451499E-4</v>
      </c>
      <c r="D160" t="s">
        <v>262</v>
      </c>
      <c r="E160" t="s">
        <v>1074</v>
      </c>
      <c r="F160">
        <v>2.6262001494172299E-3</v>
      </c>
      <c r="G160">
        <v>8.2989921801776195E-2</v>
      </c>
      <c r="H160" t="s">
        <v>778</v>
      </c>
      <c r="I160" t="s">
        <v>2360</v>
      </c>
      <c r="J160" t="s">
        <v>2361</v>
      </c>
      <c r="K160">
        <v>5</v>
      </c>
      <c r="L160">
        <v>5</v>
      </c>
      <c r="M160">
        <v>1.72</v>
      </c>
      <c r="N160">
        <v>4.7999999999999996E-3</v>
      </c>
      <c r="O160" t="s">
        <v>1574</v>
      </c>
      <c r="P160" t="s">
        <v>1575</v>
      </c>
      <c r="Q160">
        <v>3</v>
      </c>
      <c r="R160">
        <v>3</v>
      </c>
      <c r="S160">
        <v>1.04</v>
      </c>
      <c r="T160">
        <v>4.1450000000000001E-2</v>
      </c>
      <c r="U160" t="s">
        <v>2700</v>
      </c>
      <c r="V160" t="s">
        <v>2701</v>
      </c>
      <c r="W160">
        <v>4</v>
      </c>
      <c r="X160">
        <v>4</v>
      </c>
      <c r="Y160">
        <v>1.34</v>
      </c>
      <c r="Z160">
        <v>1.272E-2</v>
      </c>
    </row>
    <row r="161" spans="1:26" x14ac:dyDescent="0.2">
      <c r="A161" t="s">
        <v>407</v>
      </c>
      <c r="B161" s="134">
        <v>2.6418168659450399E-5</v>
      </c>
      <c r="C161">
        <v>8.3039864451451499E-4</v>
      </c>
      <c r="D161" t="s">
        <v>262</v>
      </c>
      <c r="E161" t="s">
        <v>1017</v>
      </c>
      <c r="F161">
        <v>2.6847566079920798E-3</v>
      </c>
      <c r="G161">
        <v>8.2989921801776195E-2</v>
      </c>
      <c r="H161" t="s">
        <v>778</v>
      </c>
      <c r="I161" t="s">
        <v>2362</v>
      </c>
      <c r="J161" t="s">
        <v>2363</v>
      </c>
      <c r="K161">
        <v>5</v>
      </c>
      <c r="L161">
        <v>5</v>
      </c>
      <c r="M161">
        <v>1.72</v>
      </c>
      <c r="N161">
        <v>4.7999999999999996E-3</v>
      </c>
      <c r="O161" t="s">
        <v>1576</v>
      </c>
      <c r="P161" t="s">
        <v>1577</v>
      </c>
      <c r="Q161">
        <v>3</v>
      </c>
      <c r="R161">
        <v>3</v>
      </c>
      <c r="S161">
        <v>1.04</v>
      </c>
      <c r="T161">
        <v>4.1450000000000001E-2</v>
      </c>
      <c r="U161" t="s">
        <v>2469</v>
      </c>
      <c r="V161" t="s">
        <v>2470</v>
      </c>
      <c r="W161">
        <v>4</v>
      </c>
      <c r="X161">
        <v>4</v>
      </c>
      <c r="Y161">
        <v>1.34</v>
      </c>
      <c r="Z161">
        <v>1.272E-2</v>
      </c>
    </row>
    <row r="162" spans="1:26" x14ac:dyDescent="0.2">
      <c r="A162" t="s">
        <v>439</v>
      </c>
      <c r="B162" s="134">
        <v>2.6598183819058799E-5</v>
      </c>
      <c r="C162">
        <v>8.3039864451451499E-4</v>
      </c>
      <c r="D162" t="s">
        <v>262</v>
      </c>
      <c r="E162" t="s">
        <v>1057</v>
      </c>
      <c r="F162">
        <v>2.8054457228691401E-3</v>
      </c>
      <c r="G162">
        <v>8.2989921801776195E-2</v>
      </c>
      <c r="H162" t="s">
        <v>778</v>
      </c>
      <c r="I162" t="s">
        <v>1356</v>
      </c>
      <c r="J162" t="s">
        <v>1357</v>
      </c>
      <c r="K162">
        <v>5</v>
      </c>
      <c r="L162">
        <v>5</v>
      </c>
      <c r="M162">
        <v>1.72</v>
      </c>
      <c r="N162">
        <v>4.7999999999999996E-3</v>
      </c>
      <c r="O162" t="s">
        <v>1578</v>
      </c>
      <c r="P162" t="s">
        <v>1579</v>
      </c>
      <c r="Q162">
        <v>3</v>
      </c>
      <c r="R162">
        <v>3</v>
      </c>
      <c r="S162">
        <v>1.04</v>
      </c>
      <c r="T162">
        <v>4.1450000000000001E-2</v>
      </c>
      <c r="U162" t="s">
        <v>1857</v>
      </c>
      <c r="V162" t="s">
        <v>1858</v>
      </c>
      <c r="W162">
        <v>4</v>
      </c>
      <c r="X162">
        <v>4</v>
      </c>
      <c r="Y162">
        <v>1.34</v>
      </c>
      <c r="Z162">
        <v>1.272E-2</v>
      </c>
    </row>
    <row r="163" spans="1:26" x14ac:dyDescent="0.2">
      <c r="A163" t="s">
        <v>440</v>
      </c>
      <c r="B163" s="134">
        <v>2.6598183819058799E-5</v>
      </c>
      <c r="C163">
        <v>8.3039864451451499E-4</v>
      </c>
      <c r="D163" t="s">
        <v>262</v>
      </c>
      <c r="E163" t="s">
        <v>1011</v>
      </c>
      <c r="F163">
        <v>2.8421206096498701E-3</v>
      </c>
      <c r="G163">
        <v>8.2989921801776195E-2</v>
      </c>
      <c r="H163" t="s">
        <v>778</v>
      </c>
      <c r="I163" t="s">
        <v>1371</v>
      </c>
      <c r="J163" t="s">
        <v>1372</v>
      </c>
      <c r="K163">
        <v>22</v>
      </c>
      <c r="L163">
        <v>14</v>
      </c>
      <c r="M163">
        <v>7.56</v>
      </c>
      <c r="N163">
        <v>4.7999999999999996E-3</v>
      </c>
      <c r="O163" t="s">
        <v>2434</v>
      </c>
      <c r="P163" t="s">
        <v>2435</v>
      </c>
      <c r="Q163">
        <v>3</v>
      </c>
      <c r="R163">
        <v>3</v>
      </c>
      <c r="S163">
        <v>1.04</v>
      </c>
      <c r="T163">
        <v>4.1450000000000001E-2</v>
      </c>
      <c r="U163" t="s">
        <v>2702</v>
      </c>
      <c r="V163" t="s">
        <v>2703</v>
      </c>
      <c r="W163">
        <v>4</v>
      </c>
      <c r="X163">
        <v>4</v>
      </c>
      <c r="Y163">
        <v>1.34</v>
      </c>
      <c r="Z163">
        <v>1.272E-2</v>
      </c>
    </row>
    <row r="164" spans="1:26" x14ac:dyDescent="0.2">
      <c r="A164" t="s">
        <v>395</v>
      </c>
      <c r="B164" s="134">
        <v>2.7465494090410701E-5</v>
      </c>
      <c r="C164">
        <v>8.5211695415499198E-4</v>
      </c>
      <c r="D164" t="s">
        <v>262</v>
      </c>
      <c r="E164" t="s">
        <v>922</v>
      </c>
      <c r="F164">
        <v>2.8421206096498701E-3</v>
      </c>
      <c r="G164">
        <v>8.2989921801776195E-2</v>
      </c>
      <c r="H164" t="s">
        <v>778</v>
      </c>
      <c r="I164" t="s">
        <v>1328</v>
      </c>
      <c r="J164" t="s">
        <v>1329</v>
      </c>
      <c r="K164">
        <v>58</v>
      </c>
      <c r="L164">
        <v>30</v>
      </c>
      <c r="M164">
        <v>19.940000000000001</v>
      </c>
      <c r="N164">
        <v>4.8799999999999998E-3</v>
      </c>
      <c r="O164" t="s">
        <v>2659</v>
      </c>
      <c r="P164" t="s">
        <v>2660</v>
      </c>
      <c r="Q164">
        <v>3</v>
      </c>
      <c r="R164">
        <v>3</v>
      </c>
      <c r="S164">
        <v>1.04</v>
      </c>
      <c r="T164">
        <v>4.1450000000000001E-2</v>
      </c>
      <c r="U164" t="s">
        <v>2471</v>
      </c>
      <c r="V164" t="s">
        <v>2472</v>
      </c>
      <c r="W164">
        <v>4</v>
      </c>
      <c r="X164">
        <v>4</v>
      </c>
      <c r="Y164">
        <v>1.34</v>
      </c>
      <c r="Z164">
        <v>1.272E-2</v>
      </c>
    </row>
    <row r="165" spans="1:26" x14ac:dyDescent="0.2">
      <c r="A165" t="s">
        <v>350</v>
      </c>
      <c r="B165" s="134">
        <v>3.2629535985329398E-5</v>
      </c>
      <c r="C165">
        <v>1.0060435815600901E-3</v>
      </c>
      <c r="D165" t="s">
        <v>262</v>
      </c>
      <c r="E165" t="s">
        <v>898</v>
      </c>
      <c r="F165">
        <v>2.8421206096498701E-3</v>
      </c>
      <c r="G165">
        <v>8.2989921801776195E-2</v>
      </c>
      <c r="H165" t="s">
        <v>778</v>
      </c>
      <c r="I165" t="s">
        <v>1272</v>
      </c>
      <c r="J165" t="s">
        <v>1273</v>
      </c>
      <c r="K165">
        <v>14</v>
      </c>
      <c r="L165">
        <v>10</v>
      </c>
      <c r="M165">
        <v>4.8099999999999996</v>
      </c>
      <c r="N165">
        <v>5.2100000000000002E-3</v>
      </c>
      <c r="O165" t="s">
        <v>2436</v>
      </c>
      <c r="P165" t="s">
        <v>2437</v>
      </c>
      <c r="Q165">
        <v>3</v>
      </c>
      <c r="R165">
        <v>3</v>
      </c>
      <c r="S165">
        <v>1.04</v>
      </c>
      <c r="T165">
        <v>4.1450000000000001E-2</v>
      </c>
      <c r="U165" t="s">
        <v>1859</v>
      </c>
      <c r="V165" t="s">
        <v>1860</v>
      </c>
      <c r="W165">
        <v>4</v>
      </c>
      <c r="X165">
        <v>4</v>
      </c>
      <c r="Y165">
        <v>1.34</v>
      </c>
      <c r="Z165">
        <v>1.272E-2</v>
      </c>
    </row>
    <row r="166" spans="1:26" x14ac:dyDescent="0.2">
      <c r="A166" t="s">
        <v>380</v>
      </c>
      <c r="B166" s="134">
        <v>3.4734859049737198E-5</v>
      </c>
      <c r="C166">
        <v>1.0643446933512101E-3</v>
      </c>
      <c r="D166" t="s">
        <v>262</v>
      </c>
      <c r="E166" t="s">
        <v>829</v>
      </c>
      <c r="F166">
        <v>2.8421206096498701E-3</v>
      </c>
      <c r="G166">
        <v>8.2989921801776195E-2</v>
      </c>
      <c r="H166" t="s">
        <v>778</v>
      </c>
      <c r="I166" t="s">
        <v>2637</v>
      </c>
      <c r="J166" t="s">
        <v>2638</v>
      </c>
      <c r="K166">
        <v>16</v>
      </c>
      <c r="L166">
        <v>11</v>
      </c>
      <c r="M166">
        <v>5.5</v>
      </c>
      <c r="N166">
        <v>5.2900000000000004E-3</v>
      </c>
      <c r="O166" t="s">
        <v>2661</v>
      </c>
      <c r="P166" t="s">
        <v>2662</v>
      </c>
      <c r="Q166">
        <v>71</v>
      </c>
      <c r="R166">
        <v>32</v>
      </c>
      <c r="S166">
        <v>24.57</v>
      </c>
      <c r="T166">
        <v>4.3740000000000001E-2</v>
      </c>
      <c r="U166" t="s">
        <v>2473</v>
      </c>
      <c r="V166" t="s">
        <v>2474</v>
      </c>
      <c r="W166">
        <v>4</v>
      </c>
      <c r="X166">
        <v>4</v>
      </c>
      <c r="Y166">
        <v>1.34</v>
      </c>
      <c r="Z166">
        <v>1.272E-2</v>
      </c>
    </row>
    <row r="167" spans="1:26" x14ac:dyDescent="0.2">
      <c r="A167" t="s">
        <v>444</v>
      </c>
      <c r="B167" s="134">
        <v>3.5470798045358201E-5</v>
      </c>
      <c r="C167">
        <v>1.0802272484488199E-3</v>
      </c>
      <c r="D167" t="s">
        <v>262</v>
      </c>
      <c r="E167" t="s">
        <v>876</v>
      </c>
      <c r="F167">
        <v>2.8421206096498701E-3</v>
      </c>
      <c r="G167">
        <v>8.2989921801776195E-2</v>
      </c>
      <c r="H167" t="s">
        <v>778</v>
      </c>
      <c r="I167" t="s">
        <v>1304</v>
      </c>
      <c r="J167" t="s">
        <v>1305</v>
      </c>
      <c r="K167">
        <v>1962</v>
      </c>
      <c r="L167">
        <v>757</v>
      </c>
      <c r="M167">
        <v>674.46</v>
      </c>
      <c r="N167">
        <v>5.3600000000000002E-3</v>
      </c>
      <c r="O167" t="s">
        <v>2410</v>
      </c>
      <c r="P167" t="s">
        <v>2411</v>
      </c>
      <c r="Q167">
        <v>427</v>
      </c>
      <c r="R167">
        <v>174</v>
      </c>
      <c r="S167">
        <v>147.77000000000001</v>
      </c>
      <c r="T167">
        <v>4.5190000000000001E-2</v>
      </c>
      <c r="U167" t="s">
        <v>2704</v>
      </c>
      <c r="V167" t="s">
        <v>2705</v>
      </c>
      <c r="W167">
        <v>4</v>
      </c>
      <c r="X167">
        <v>4</v>
      </c>
      <c r="Y167">
        <v>1.34</v>
      </c>
      <c r="Z167">
        <v>1.272E-2</v>
      </c>
    </row>
    <row r="168" spans="1:26" x14ac:dyDescent="0.2">
      <c r="A168" t="s">
        <v>547</v>
      </c>
      <c r="B168" s="134">
        <v>4.3076001141091703E-5</v>
      </c>
      <c r="C168">
        <v>1.3038370101486499E-3</v>
      </c>
      <c r="D168" t="s">
        <v>262</v>
      </c>
      <c r="E168" t="s">
        <v>890</v>
      </c>
      <c r="F168">
        <v>2.8421206096498701E-3</v>
      </c>
      <c r="G168">
        <v>8.2989921801776195E-2</v>
      </c>
      <c r="H168" t="s">
        <v>778</v>
      </c>
      <c r="I168" t="s">
        <v>2364</v>
      </c>
      <c r="J168" t="s">
        <v>2365</v>
      </c>
      <c r="K168">
        <v>240</v>
      </c>
      <c r="L168">
        <v>102</v>
      </c>
      <c r="M168">
        <v>82.5</v>
      </c>
      <c r="N168">
        <v>5.3800000000000002E-3</v>
      </c>
      <c r="O168" t="s">
        <v>2663</v>
      </c>
      <c r="P168" t="s">
        <v>2664</v>
      </c>
      <c r="Q168">
        <v>30</v>
      </c>
      <c r="R168">
        <v>20</v>
      </c>
      <c r="S168">
        <v>10.38</v>
      </c>
      <c r="T168">
        <v>4.7190000000000003E-2</v>
      </c>
      <c r="U168" t="s">
        <v>1861</v>
      </c>
      <c r="V168" t="s">
        <v>1862</v>
      </c>
      <c r="W168">
        <v>4</v>
      </c>
      <c r="X168">
        <v>4</v>
      </c>
      <c r="Y168">
        <v>1.34</v>
      </c>
      <c r="Z168">
        <v>1.272E-2</v>
      </c>
    </row>
    <row r="169" spans="1:26" x14ac:dyDescent="0.2">
      <c r="A169" t="s">
        <v>506</v>
      </c>
      <c r="B169" s="134">
        <v>4.54556229267264E-5</v>
      </c>
      <c r="C169">
        <v>1.36752552853497E-3</v>
      </c>
      <c r="D169" t="s">
        <v>262</v>
      </c>
      <c r="E169" t="s">
        <v>859</v>
      </c>
      <c r="F169">
        <v>2.8421206096498701E-3</v>
      </c>
      <c r="G169">
        <v>8.2989921801776195E-2</v>
      </c>
      <c r="H169" t="s">
        <v>778</v>
      </c>
      <c r="I169" t="s">
        <v>1377</v>
      </c>
      <c r="J169" t="s">
        <v>1378</v>
      </c>
      <c r="K169">
        <v>87</v>
      </c>
      <c r="L169">
        <v>52</v>
      </c>
      <c r="M169">
        <v>29.91</v>
      </c>
      <c r="N169">
        <v>5.45E-3</v>
      </c>
      <c r="O169" t="s">
        <v>1494</v>
      </c>
      <c r="P169" t="s">
        <v>1495</v>
      </c>
      <c r="Q169">
        <v>623</v>
      </c>
      <c r="R169">
        <v>236</v>
      </c>
      <c r="S169">
        <v>215.6</v>
      </c>
      <c r="T169">
        <v>4.7210000000000002E-2</v>
      </c>
      <c r="U169" t="s">
        <v>1863</v>
      </c>
      <c r="V169" t="s">
        <v>1864</v>
      </c>
      <c r="W169">
        <v>4</v>
      </c>
      <c r="X169">
        <v>4</v>
      </c>
      <c r="Y169">
        <v>1.34</v>
      </c>
      <c r="Z169">
        <v>1.272E-2</v>
      </c>
    </row>
    <row r="170" spans="1:26" x14ac:dyDescent="0.2">
      <c r="A170" t="s">
        <v>438</v>
      </c>
      <c r="B170" s="134">
        <v>4.6225591956565497E-5</v>
      </c>
      <c r="C170">
        <v>1.38231227995416E-3</v>
      </c>
      <c r="D170" t="s">
        <v>262</v>
      </c>
      <c r="E170" t="s">
        <v>943</v>
      </c>
      <c r="F170">
        <v>2.8421206096498701E-3</v>
      </c>
      <c r="G170">
        <v>8.2989921801776195E-2</v>
      </c>
      <c r="H170" t="s">
        <v>778</v>
      </c>
    </row>
    <row r="171" spans="1:26" x14ac:dyDescent="0.2">
      <c r="A171" t="s">
        <v>383</v>
      </c>
      <c r="B171" s="134">
        <v>4.8817707724758799E-5</v>
      </c>
      <c r="C171">
        <v>1.45108443799822E-3</v>
      </c>
      <c r="D171" t="s">
        <v>262</v>
      </c>
      <c r="E171" t="s">
        <v>991</v>
      </c>
      <c r="F171">
        <v>2.8421206096498701E-3</v>
      </c>
      <c r="G171">
        <v>8.2989921801776195E-2</v>
      </c>
      <c r="H171" t="s">
        <v>778</v>
      </c>
    </row>
    <row r="172" spans="1:26" x14ac:dyDescent="0.2">
      <c r="A172" t="s">
        <v>511</v>
      </c>
      <c r="B172" s="134">
        <v>5.3473535520043797E-5</v>
      </c>
      <c r="C172">
        <v>1.58001565667558E-3</v>
      </c>
      <c r="D172" t="s">
        <v>262</v>
      </c>
      <c r="E172" t="s">
        <v>968</v>
      </c>
      <c r="F172">
        <v>2.8421206096498701E-3</v>
      </c>
      <c r="G172">
        <v>8.2989921801776195E-2</v>
      </c>
      <c r="H172" t="s">
        <v>778</v>
      </c>
    </row>
    <row r="173" spans="1:26" x14ac:dyDescent="0.2">
      <c r="A173" t="s">
        <v>384</v>
      </c>
      <c r="B173" s="134">
        <v>6.0043263018645499E-5</v>
      </c>
      <c r="C173">
        <v>1.76363761908021E-3</v>
      </c>
      <c r="D173" t="s">
        <v>262</v>
      </c>
      <c r="E173" t="s">
        <v>840</v>
      </c>
      <c r="F173">
        <v>2.8421206096498701E-3</v>
      </c>
      <c r="G173">
        <v>8.2989921801776195E-2</v>
      </c>
      <c r="H173" t="s">
        <v>778</v>
      </c>
    </row>
    <row r="174" spans="1:26" x14ac:dyDescent="0.2">
      <c r="A174" t="s">
        <v>494</v>
      </c>
      <c r="B174" s="134">
        <v>6.4247954905528602E-5</v>
      </c>
      <c r="C174">
        <v>1.8407370605894101E-3</v>
      </c>
      <c r="D174" t="s">
        <v>262</v>
      </c>
      <c r="E174" t="s">
        <v>1079</v>
      </c>
      <c r="F174">
        <v>2.8421206096498701E-3</v>
      </c>
      <c r="G174">
        <v>8.2989921801776195E-2</v>
      </c>
      <c r="H174" t="s">
        <v>778</v>
      </c>
    </row>
    <row r="175" spans="1:26" x14ac:dyDescent="0.2">
      <c r="A175" t="s">
        <v>437</v>
      </c>
      <c r="B175" s="134">
        <v>6.4247954905528602E-5</v>
      </c>
      <c r="C175">
        <v>1.8407370605894101E-3</v>
      </c>
      <c r="D175" t="s">
        <v>262</v>
      </c>
      <c r="E175" t="s">
        <v>981</v>
      </c>
      <c r="F175">
        <v>2.8841978961855501E-3</v>
      </c>
      <c r="G175">
        <v>8.37260722611992E-2</v>
      </c>
      <c r="H175" t="s">
        <v>778</v>
      </c>
    </row>
    <row r="176" spans="1:26" x14ac:dyDescent="0.2">
      <c r="A176" t="s">
        <v>495</v>
      </c>
      <c r="B176" s="134">
        <v>6.4247954905528602E-5</v>
      </c>
      <c r="C176">
        <v>1.8407370605894101E-3</v>
      </c>
      <c r="D176" t="s">
        <v>262</v>
      </c>
      <c r="E176" t="s">
        <v>951</v>
      </c>
      <c r="F176">
        <v>3.0216268911614401E-3</v>
      </c>
      <c r="G176">
        <v>8.7205557486775498E-2</v>
      </c>
      <c r="H176" t="s">
        <v>778</v>
      </c>
    </row>
    <row r="177" spans="1:8" x14ac:dyDescent="0.2">
      <c r="A177" t="s">
        <v>496</v>
      </c>
      <c r="B177" s="134">
        <v>6.4247954905528602E-5</v>
      </c>
      <c r="C177">
        <v>1.8407370605894101E-3</v>
      </c>
      <c r="D177" t="s">
        <v>262</v>
      </c>
      <c r="E177" t="s">
        <v>1029</v>
      </c>
      <c r="F177">
        <v>3.2069081857876401E-3</v>
      </c>
      <c r="G177">
        <v>9.2017874186415299E-2</v>
      </c>
      <c r="H177" t="s">
        <v>778</v>
      </c>
    </row>
    <row r="178" spans="1:8" x14ac:dyDescent="0.2">
      <c r="A178" t="s">
        <v>415</v>
      </c>
      <c r="B178" s="134">
        <v>6.4522209617759406E-5</v>
      </c>
      <c r="C178">
        <v>1.8407370605894101E-3</v>
      </c>
      <c r="D178" t="s">
        <v>262</v>
      </c>
      <c r="E178" t="s">
        <v>1036</v>
      </c>
      <c r="F178">
        <v>3.35821123197577E-3</v>
      </c>
      <c r="G178">
        <v>9.5805520434067398E-2</v>
      </c>
      <c r="H178" t="s">
        <v>778</v>
      </c>
    </row>
    <row r="179" spans="1:8" x14ac:dyDescent="0.2">
      <c r="A179" t="s">
        <v>481</v>
      </c>
      <c r="B179" s="134">
        <v>6.5090666969384495E-5</v>
      </c>
      <c r="C179">
        <v>1.8463432619201399E-3</v>
      </c>
      <c r="D179" t="s">
        <v>262</v>
      </c>
      <c r="E179" t="s">
        <v>1034</v>
      </c>
      <c r="F179">
        <v>3.4008723359318198E-3</v>
      </c>
      <c r="G179">
        <v>9.6468173003231697E-2</v>
      </c>
      <c r="H179" t="s">
        <v>778</v>
      </c>
    </row>
    <row r="180" spans="1:8" x14ac:dyDescent="0.2">
      <c r="A180" t="s">
        <v>433</v>
      </c>
      <c r="B180" s="134">
        <v>6.6913217019728293E-5</v>
      </c>
      <c r="C180">
        <v>1.88725687094279E-3</v>
      </c>
      <c r="D180" t="s">
        <v>262</v>
      </c>
      <c r="E180" t="s">
        <v>985</v>
      </c>
      <c r="F180">
        <v>3.4769058132053201E-3</v>
      </c>
      <c r="G180">
        <v>9.8064548049722797E-2</v>
      </c>
      <c r="H180" t="s">
        <v>778</v>
      </c>
    </row>
    <row r="181" spans="1:8" x14ac:dyDescent="0.2">
      <c r="A181" t="s">
        <v>468</v>
      </c>
      <c r="B181" s="134">
        <v>6.8626274454754703E-5</v>
      </c>
      <c r="C181">
        <v>1.92463743725086E-3</v>
      </c>
      <c r="D181" t="s">
        <v>262</v>
      </c>
      <c r="E181" t="s">
        <v>1001</v>
      </c>
      <c r="F181">
        <v>3.6773893009352898E-3</v>
      </c>
      <c r="G181">
        <v>0.10313311011210601</v>
      </c>
      <c r="H181" t="s">
        <v>778</v>
      </c>
    </row>
    <row r="182" spans="1:8" x14ac:dyDescent="0.2">
      <c r="A182" t="s">
        <v>375</v>
      </c>
      <c r="B182" s="134">
        <v>7.07351180151566E-5</v>
      </c>
      <c r="C182">
        <v>1.97263553835527E-3</v>
      </c>
      <c r="D182" t="s">
        <v>262</v>
      </c>
      <c r="E182" t="s">
        <v>1065</v>
      </c>
      <c r="F182">
        <v>3.9038990398893901E-3</v>
      </c>
      <c r="G182">
        <v>0.10826231750844099</v>
      </c>
      <c r="H182" t="s">
        <v>778</v>
      </c>
    </row>
    <row r="183" spans="1:8" x14ac:dyDescent="0.2">
      <c r="A183" t="s">
        <v>369</v>
      </c>
      <c r="B183" s="134">
        <v>7.1677612072240302E-5</v>
      </c>
      <c r="C183">
        <v>1.9877523258469299E-3</v>
      </c>
      <c r="D183" t="s">
        <v>262</v>
      </c>
      <c r="E183" t="s">
        <v>897</v>
      </c>
      <c r="F183">
        <v>3.9038990398893901E-3</v>
      </c>
      <c r="G183">
        <v>0.10826231750844099</v>
      </c>
      <c r="H183" t="s">
        <v>778</v>
      </c>
    </row>
    <row r="184" spans="1:8" x14ac:dyDescent="0.2">
      <c r="A184" t="s">
        <v>391</v>
      </c>
      <c r="B184" s="134">
        <v>8.5473263066931194E-5</v>
      </c>
      <c r="C184">
        <v>2.3441396567085398E-3</v>
      </c>
      <c r="D184" t="s">
        <v>262</v>
      </c>
      <c r="E184" t="s">
        <v>1043</v>
      </c>
      <c r="F184">
        <v>3.93375943599288E-3</v>
      </c>
      <c r="G184">
        <v>0.108484343557048</v>
      </c>
      <c r="H184" t="s">
        <v>778</v>
      </c>
    </row>
    <row r="185" spans="1:8" x14ac:dyDescent="0.2">
      <c r="A185" t="s">
        <v>449</v>
      </c>
      <c r="B185" s="134">
        <v>8.5473263066931194E-5</v>
      </c>
      <c r="C185">
        <v>2.3441396567085398E-3</v>
      </c>
      <c r="D185" t="s">
        <v>262</v>
      </c>
      <c r="E185" t="s">
        <v>1007</v>
      </c>
      <c r="F185">
        <v>3.9699104616083497E-3</v>
      </c>
      <c r="G185">
        <v>0.108876439400132</v>
      </c>
      <c r="H185" t="s">
        <v>778</v>
      </c>
    </row>
    <row r="186" spans="1:8" x14ac:dyDescent="0.2">
      <c r="A186" t="s">
        <v>646</v>
      </c>
      <c r="B186" s="134">
        <v>8.6076613140930694E-5</v>
      </c>
      <c r="C186">
        <v>2.34771597599769E-3</v>
      </c>
      <c r="D186" t="s">
        <v>262</v>
      </c>
      <c r="E186" t="s">
        <v>857</v>
      </c>
      <c r="F186">
        <v>4.3204793307012801E-3</v>
      </c>
      <c r="G186">
        <v>0.115305695686028</v>
      </c>
      <c r="H186" t="s">
        <v>778</v>
      </c>
    </row>
    <row r="187" spans="1:8" x14ac:dyDescent="0.2">
      <c r="A187" t="s">
        <v>562</v>
      </c>
      <c r="B187" s="134">
        <v>9.4581705766937495E-5</v>
      </c>
      <c r="C187">
        <v>2.5655933739184601E-3</v>
      </c>
      <c r="D187" t="s">
        <v>262</v>
      </c>
      <c r="E187" t="s">
        <v>1069</v>
      </c>
      <c r="F187">
        <v>4.3204793307012801E-3</v>
      </c>
      <c r="G187">
        <v>0.115305695686028</v>
      </c>
      <c r="H187" t="s">
        <v>778</v>
      </c>
    </row>
    <row r="188" spans="1:8" x14ac:dyDescent="0.2">
      <c r="A188" t="s">
        <v>470</v>
      </c>
      <c r="B188">
        <v>1.0974015039101099E-4</v>
      </c>
      <c r="C188">
        <v>2.9605984051140101E-3</v>
      </c>
      <c r="D188" t="s">
        <v>262</v>
      </c>
      <c r="E188" t="s">
        <v>844</v>
      </c>
      <c r="F188">
        <v>4.3204793307012801E-3</v>
      </c>
      <c r="G188">
        <v>0.115305695686028</v>
      </c>
      <c r="H188" t="s">
        <v>778</v>
      </c>
    </row>
    <row r="189" spans="1:8" x14ac:dyDescent="0.2">
      <c r="A189" t="s">
        <v>2053</v>
      </c>
      <c r="B189">
        <v>1.1840103411475299E-4</v>
      </c>
      <c r="C189">
        <v>3.1430092692279902E-3</v>
      </c>
      <c r="D189" t="s">
        <v>262</v>
      </c>
      <c r="E189" t="s">
        <v>937</v>
      </c>
      <c r="F189">
        <v>4.3204793307012801E-3</v>
      </c>
      <c r="G189">
        <v>0.115305695686028</v>
      </c>
      <c r="H189" t="s">
        <v>778</v>
      </c>
    </row>
    <row r="190" spans="1:8" x14ac:dyDescent="0.2">
      <c r="A190" t="s">
        <v>422</v>
      </c>
      <c r="B190">
        <v>1.1840103411475299E-4</v>
      </c>
      <c r="C190">
        <v>3.1430092692279902E-3</v>
      </c>
      <c r="D190" t="s">
        <v>262</v>
      </c>
      <c r="E190" t="s">
        <v>820</v>
      </c>
      <c r="F190">
        <v>4.3204793307012801E-3</v>
      </c>
      <c r="G190">
        <v>0.115305695686028</v>
      </c>
      <c r="H190" t="s">
        <v>778</v>
      </c>
    </row>
    <row r="191" spans="1:8" x14ac:dyDescent="0.2">
      <c r="A191" t="s">
        <v>728</v>
      </c>
      <c r="B191">
        <v>1.1840103411475299E-4</v>
      </c>
      <c r="C191">
        <v>3.1430092692279902E-3</v>
      </c>
      <c r="D191" t="s">
        <v>262</v>
      </c>
      <c r="E191" t="s">
        <v>1044</v>
      </c>
      <c r="F191">
        <v>4.4212534950275103E-3</v>
      </c>
      <c r="G191">
        <v>0.11736418368618499</v>
      </c>
      <c r="H191" t="s">
        <v>778</v>
      </c>
    </row>
    <row r="192" spans="1:8" x14ac:dyDescent="0.2">
      <c r="A192" t="s">
        <v>426</v>
      </c>
      <c r="B192">
        <v>1.21214196094088E-4</v>
      </c>
      <c r="C192">
        <v>3.20057058197369E-3</v>
      </c>
      <c r="D192" t="s">
        <v>262</v>
      </c>
      <c r="E192" t="s">
        <v>1102</v>
      </c>
      <c r="F192">
        <v>4.6749577231533597E-3</v>
      </c>
      <c r="G192">
        <v>0.123438777328368</v>
      </c>
      <c r="H192" t="s">
        <v>778</v>
      </c>
    </row>
    <row r="193" spans="1:8" x14ac:dyDescent="0.2">
      <c r="A193" t="s">
        <v>408</v>
      </c>
      <c r="B193">
        <v>1.2738103257183599E-4</v>
      </c>
      <c r="C193">
        <v>3.3456055327332999E-3</v>
      </c>
      <c r="D193" t="s">
        <v>262</v>
      </c>
      <c r="E193" t="s">
        <v>986</v>
      </c>
      <c r="F193">
        <v>5.3379747318011801E-3</v>
      </c>
      <c r="G193">
        <v>0.14019950565429101</v>
      </c>
      <c r="H193" t="s">
        <v>778</v>
      </c>
    </row>
    <row r="194" spans="1:8" x14ac:dyDescent="0.2">
      <c r="A194" t="s">
        <v>489</v>
      </c>
      <c r="B194">
        <v>1.3741546422320301E-4</v>
      </c>
      <c r="C194">
        <v>3.5806997511339299E-3</v>
      </c>
      <c r="D194" t="s">
        <v>262</v>
      </c>
      <c r="E194" t="s">
        <v>2207</v>
      </c>
      <c r="F194">
        <v>5.4650193334457699E-3</v>
      </c>
      <c r="G194">
        <v>0.14278082090118299</v>
      </c>
      <c r="H194" t="s">
        <v>778</v>
      </c>
    </row>
    <row r="195" spans="1:8" x14ac:dyDescent="0.2">
      <c r="A195" t="s">
        <v>398</v>
      </c>
      <c r="B195">
        <v>1.3777470839375101E-4</v>
      </c>
      <c r="C195">
        <v>3.5806997511339299E-3</v>
      </c>
      <c r="D195" t="s">
        <v>262</v>
      </c>
      <c r="E195" t="s">
        <v>979</v>
      </c>
      <c r="F195">
        <v>5.5152624124527204E-3</v>
      </c>
      <c r="G195">
        <v>0.14333907128489701</v>
      </c>
      <c r="H195" t="s">
        <v>778</v>
      </c>
    </row>
    <row r="196" spans="1:8" x14ac:dyDescent="0.2">
      <c r="A196" t="s">
        <v>573</v>
      </c>
      <c r="B196">
        <v>1.43653866618581E-4</v>
      </c>
      <c r="C196">
        <v>3.7140510098678998E-3</v>
      </c>
      <c r="D196" t="s">
        <v>262</v>
      </c>
      <c r="E196" t="s">
        <v>2308</v>
      </c>
      <c r="F196">
        <v>5.6245295104699802E-3</v>
      </c>
      <c r="G196">
        <v>0.145417523385276</v>
      </c>
      <c r="H196" t="s">
        <v>778</v>
      </c>
    </row>
    <row r="197" spans="1:8" x14ac:dyDescent="0.2">
      <c r="A197" t="s">
        <v>457</v>
      </c>
      <c r="B197">
        <v>1.4536444860593101E-4</v>
      </c>
      <c r="C197">
        <v>3.7388037454914101E-3</v>
      </c>
      <c r="D197" t="s">
        <v>262</v>
      </c>
      <c r="E197" t="s">
        <v>1937</v>
      </c>
      <c r="F197">
        <v>5.7238056979037099E-3</v>
      </c>
      <c r="G197">
        <v>0.14721746883105699</v>
      </c>
      <c r="H197" t="s">
        <v>778</v>
      </c>
    </row>
    <row r="198" spans="1:8" x14ac:dyDescent="0.2">
      <c r="A198" t="s">
        <v>331</v>
      </c>
      <c r="B198">
        <v>1.5353700448922399E-4</v>
      </c>
      <c r="C198">
        <v>3.9286478880644696E-3</v>
      </c>
      <c r="D198" t="s">
        <v>262</v>
      </c>
      <c r="E198" t="s">
        <v>997</v>
      </c>
      <c r="F198">
        <v>6.40426981229215E-3</v>
      </c>
      <c r="G198">
        <v>0.16220193715999501</v>
      </c>
      <c r="H198" t="s">
        <v>778</v>
      </c>
    </row>
    <row r="199" spans="1:8" x14ac:dyDescent="0.2">
      <c r="A199" t="s">
        <v>525</v>
      </c>
      <c r="B199">
        <v>1.57593724034602E-4</v>
      </c>
      <c r="C199">
        <v>4.0117704928603302E-3</v>
      </c>
      <c r="D199" t="s">
        <v>262</v>
      </c>
      <c r="E199" t="s">
        <v>852</v>
      </c>
      <c r="F199">
        <v>6.40426981229215E-3</v>
      </c>
      <c r="G199">
        <v>0.16220193715999501</v>
      </c>
      <c r="H199" t="s">
        <v>778</v>
      </c>
    </row>
    <row r="200" spans="1:8" x14ac:dyDescent="0.2">
      <c r="A200" t="s">
        <v>473</v>
      </c>
      <c r="B200">
        <v>1.66588436256063E-4</v>
      </c>
      <c r="C200">
        <v>4.2191071304851901E-3</v>
      </c>
      <c r="D200" t="s">
        <v>262</v>
      </c>
      <c r="E200" t="s">
        <v>871</v>
      </c>
      <c r="F200">
        <v>6.4918751253084002E-3</v>
      </c>
      <c r="G200">
        <v>0.16220193715999501</v>
      </c>
      <c r="H200" t="s">
        <v>778</v>
      </c>
    </row>
    <row r="201" spans="1:8" x14ac:dyDescent="0.2">
      <c r="A201" t="s">
        <v>464</v>
      </c>
      <c r="B201">
        <v>1.8356578569484101E-4</v>
      </c>
      <c r="C201">
        <v>4.6254850771024897E-3</v>
      </c>
      <c r="D201" t="s">
        <v>262</v>
      </c>
      <c r="E201" t="s">
        <v>1021</v>
      </c>
      <c r="F201">
        <v>6.5678060775904504E-3</v>
      </c>
      <c r="G201">
        <v>0.16220193715999501</v>
      </c>
      <c r="H201" t="s">
        <v>778</v>
      </c>
    </row>
    <row r="202" spans="1:8" x14ac:dyDescent="0.2">
      <c r="A202" t="s">
        <v>459</v>
      </c>
      <c r="B202">
        <v>1.8778810197793099E-4</v>
      </c>
      <c r="C202">
        <v>4.7079804960527697E-3</v>
      </c>
      <c r="D202" t="s">
        <v>262</v>
      </c>
      <c r="E202" t="s">
        <v>866</v>
      </c>
      <c r="F202">
        <v>6.5678060775904504E-3</v>
      </c>
      <c r="G202">
        <v>0.16220193715999501</v>
      </c>
      <c r="H202" t="s">
        <v>778</v>
      </c>
    </row>
    <row r="203" spans="1:8" x14ac:dyDescent="0.2">
      <c r="A203" t="s">
        <v>452</v>
      </c>
      <c r="B203">
        <v>2.1157676277078601E-4</v>
      </c>
      <c r="C203">
        <v>5.2513352519709096E-3</v>
      </c>
      <c r="D203" t="s">
        <v>262</v>
      </c>
      <c r="E203" t="s">
        <v>883</v>
      </c>
      <c r="F203">
        <v>6.5678060775904504E-3</v>
      </c>
      <c r="G203">
        <v>0.16220193715999501</v>
      </c>
      <c r="H203" t="s">
        <v>778</v>
      </c>
    </row>
    <row r="204" spans="1:8" x14ac:dyDescent="0.2">
      <c r="A204" t="s">
        <v>490</v>
      </c>
      <c r="B204">
        <v>2.1157676277078601E-4</v>
      </c>
      <c r="C204">
        <v>5.2513352519709096E-3</v>
      </c>
      <c r="D204" t="s">
        <v>262</v>
      </c>
      <c r="E204" t="s">
        <v>1045</v>
      </c>
      <c r="F204">
        <v>6.5678060775904504E-3</v>
      </c>
      <c r="G204">
        <v>0.16220193715999501</v>
      </c>
      <c r="H204" t="s">
        <v>778</v>
      </c>
    </row>
    <row r="205" spans="1:8" x14ac:dyDescent="0.2">
      <c r="A205" t="s">
        <v>454</v>
      </c>
      <c r="B205">
        <v>2.2463590253861599E-4</v>
      </c>
      <c r="C205">
        <v>5.54772447861537E-3</v>
      </c>
      <c r="D205" t="s">
        <v>262</v>
      </c>
      <c r="E205" t="s">
        <v>1093</v>
      </c>
      <c r="F205">
        <v>6.5678060775904504E-3</v>
      </c>
      <c r="G205">
        <v>0.16220193715999501</v>
      </c>
      <c r="H205" t="s">
        <v>778</v>
      </c>
    </row>
    <row r="206" spans="1:8" x14ac:dyDescent="0.2">
      <c r="A206" t="s">
        <v>542</v>
      </c>
      <c r="B206">
        <v>2.3310877296821601E-4</v>
      </c>
      <c r="C206">
        <v>5.7284749951199204E-3</v>
      </c>
      <c r="D206" t="s">
        <v>262</v>
      </c>
      <c r="E206" t="s">
        <v>1037</v>
      </c>
      <c r="F206">
        <v>7.0781165024718096E-3</v>
      </c>
      <c r="G206">
        <v>0.17308261240527101</v>
      </c>
      <c r="H206" t="s">
        <v>778</v>
      </c>
    </row>
    <row r="207" spans="1:8" x14ac:dyDescent="0.2">
      <c r="A207" t="s">
        <v>604</v>
      </c>
      <c r="B207">
        <v>2.4611456163773802E-4</v>
      </c>
      <c r="C207">
        <v>6.0182890835947401E-3</v>
      </c>
      <c r="D207" t="s">
        <v>262</v>
      </c>
      <c r="E207" t="s">
        <v>971</v>
      </c>
      <c r="F207">
        <v>7.0781165024718096E-3</v>
      </c>
      <c r="G207">
        <v>0.17308261240527101</v>
      </c>
      <c r="H207" t="s">
        <v>778</v>
      </c>
    </row>
    <row r="208" spans="1:8" x14ac:dyDescent="0.2">
      <c r="A208" t="s">
        <v>474</v>
      </c>
      <c r="B208">
        <v>2.5558066787920001E-4</v>
      </c>
      <c r="C208">
        <v>6.2191295850605299E-3</v>
      </c>
      <c r="D208" t="s">
        <v>262</v>
      </c>
      <c r="E208" t="s">
        <v>917</v>
      </c>
      <c r="F208">
        <v>7.4690636267316403E-3</v>
      </c>
      <c r="G208">
        <v>0.180860643137053</v>
      </c>
      <c r="H208" t="s">
        <v>778</v>
      </c>
    </row>
    <row r="209" spans="1:8" x14ac:dyDescent="0.2">
      <c r="A209" t="s">
        <v>458</v>
      </c>
      <c r="B209">
        <v>2.59826657740459E-4</v>
      </c>
      <c r="C209">
        <v>6.2916074586518997E-3</v>
      </c>
      <c r="D209" t="s">
        <v>262</v>
      </c>
      <c r="E209" t="s">
        <v>1016</v>
      </c>
      <c r="F209">
        <v>7.4690636267316403E-3</v>
      </c>
      <c r="G209">
        <v>0.180860643137053</v>
      </c>
      <c r="H209" t="s">
        <v>778</v>
      </c>
    </row>
    <row r="210" spans="1:8" x14ac:dyDescent="0.2">
      <c r="A210" t="s">
        <v>400</v>
      </c>
      <c r="B210">
        <v>2.7546382130857902E-4</v>
      </c>
      <c r="C210">
        <v>6.5888055527676403E-3</v>
      </c>
      <c r="D210" t="s">
        <v>262</v>
      </c>
      <c r="E210" t="s">
        <v>959</v>
      </c>
      <c r="F210">
        <v>7.5539020860768101E-3</v>
      </c>
      <c r="G210">
        <v>0.181147680943407</v>
      </c>
      <c r="H210" t="s">
        <v>778</v>
      </c>
    </row>
    <row r="211" spans="1:8" x14ac:dyDescent="0.2">
      <c r="A211" t="s">
        <v>551</v>
      </c>
      <c r="B211">
        <v>2.76082102130473E-4</v>
      </c>
      <c r="C211">
        <v>6.5888055527676403E-3</v>
      </c>
      <c r="D211" t="s">
        <v>262</v>
      </c>
      <c r="E211" t="s">
        <v>1071</v>
      </c>
      <c r="F211">
        <v>7.5539020860768101E-3</v>
      </c>
      <c r="G211">
        <v>0.181147680943407</v>
      </c>
      <c r="H211" t="s">
        <v>778</v>
      </c>
    </row>
    <row r="212" spans="1:8" x14ac:dyDescent="0.2">
      <c r="A212" t="s">
        <v>466</v>
      </c>
      <c r="B212">
        <v>2.76082102130473E-4</v>
      </c>
      <c r="C212">
        <v>6.5888055527676403E-3</v>
      </c>
      <c r="D212" t="s">
        <v>262</v>
      </c>
      <c r="E212" t="s">
        <v>1059</v>
      </c>
      <c r="F212">
        <v>7.9632735324174798E-3</v>
      </c>
      <c r="G212">
        <v>0.19004658564865601</v>
      </c>
      <c r="H212" t="s">
        <v>778</v>
      </c>
    </row>
    <row r="213" spans="1:8" x14ac:dyDescent="0.2">
      <c r="A213" t="s">
        <v>442</v>
      </c>
      <c r="B213">
        <v>2.84863322686004E-4</v>
      </c>
      <c r="C213">
        <v>6.7613595573839001E-3</v>
      </c>
      <c r="D213" t="s">
        <v>262</v>
      </c>
      <c r="E213" t="s">
        <v>896</v>
      </c>
      <c r="F213">
        <v>8.4370306541651802E-3</v>
      </c>
      <c r="G213">
        <v>0.20038957017835399</v>
      </c>
      <c r="H213" t="s">
        <v>778</v>
      </c>
    </row>
    <row r="214" spans="1:8" x14ac:dyDescent="0.2">
      <c r="A214" t="s">
        <v>498</v>
      </c>
      <c r="B214">
        <v>2.86203440220685E-4</v>
      </c>
      <c r="C214">
        <v>6.7613595573839001E-3</v>
      </c>
      <c r="D214" t="s">
        <v>262</v>
      </c>
      <c r="E214" t="s">
        <v>1116</v>
      </c>
      <c r="F214">
        <v>8.7410221293893302E-3</v>
      </c>
      <c r="G214">
        <v>0.20564186658904601</v>
      </c>
      <c r="H214" t="s">
        <v>778</v>
      </c>
    </row>
    <row r="215" spans="1:8" x14ac:dyDescent="0.2">
      <c r="A215" t="s">
        <v>609</v>
      </c>
      <c r="B215">
        <v>2.90122801314015E-4</v>
      </c>
      <c r="C215">
        <v>6.7613595573839001E-3</v>
      </c>
      <c r="D215" t="s">
        <v>262</v>
      </c>
      <c r="E215" t="s">
        <v>996</v>
      </c>
      <c r="F215">
        <v>8.7410221293893302E-3</v>
      </c>
      <c r="G215">
        <v>0.20564186658904601</v>
      </c>
      <c r="H215" t="s">
        <v>778</v>
      </c>
    </row>
    <row r="216" spans="1:8" x14ac:dyDescent="0.2">
      <c r="A216" t="s">
        <v>436</v>
      </c>
      <c r="B216">
        <v>2.90122801314015E-4</v>
      </c>
      <c r="C216">
        <v>6.7613595573839001E-3</v>
      </c>
      <c r="D216" t="s">
        <v>262</v>
      </c>
      <c r="E216" t="s">
        <v>1095</v>
      </c>
      <c r="F216">
        <v>9.0966210653666592E-3</v>
      </c>
      <c r="G216">
        <v>0.21199824867830999</v>
      </c>
      <c r="H216" t="s">
        <v>778</v>
      </c>
    </row>
    <row r="217" spans="1:8" x14ac:dyDescent="0.2">
      <c r="A217" t="s">
        <v>546</v>
      </c>
      <c r="B217">
        <v>2.90122801314015E-4</v>
      </c>
      <c r="C217">
        <v>6.7613595573839001E-3</v>
      </c>
      <c r="D217" t="s">
        <v>262</v>
      </c>
      <c r="E217" t="s">
        <v>1083</v>
      </c>
      <c r="F217">
        <v>9.0966210653666592E-3</v>
      </c>
      <c r="G217">
        <v>0.21199824867830999</v>
      </c>
      <c r="H217" t="s">
        <v>778</v>
      </c>
    </row>
    <row r="218" spans="1:8" x14ac:dyDescent="0.2">
      <c r="A218" t="s">
        <v>392</v>
      </c>
      <c r="B218">
        <v>3.3354646561621301E-4</v>
      </c>
      <c r="C218">
        <v>7.7370310996209401E-3</v>
      </c>
      <c r="D218" t="s">
        <v>262</v>
      </c>
      <c r="E218" t="s">
        <v>2117</v>
      </c>
      <c r="F218">
        <v>9.3024614981869602E-3</v>
      </c>
      <c r="G218">
        <v>0.21454947945002101</v>
      </c>
      <c r="H218" t="s">
        <v>778</v>
      </c>
    </row>
    <row r="219" spans="1:8" x14ac:dyDescent="0.2">
      <c r="A219" t="s">
        <v>472</v>
      </c>
      <c r="B219">
        <v>4.1460437537331398E-4</v>
      </c>
      <c r="C219">
        <v>9.5725400900145592E-3</v>
      </c>
      <c r="D219" t="s">
        <v>262</v>
      </c>
      <c r="E219" t="s">
        <v>1086</v>
      </c>
      <c r="F219">
        <v>9.4772203187432503E-3</v>
      </c>
      <c r="G219">
        <v>0.21454947945002101</v>
      </c>
      <c r="H219" t="s">
        <v>778</v>
      </c>
    </row>
    <row r="220" spans="1:8" x14ac:dyDescent="0.2">
      <c r="A220" t="s">
        <v>2276</v>
      </c>
      <c r="B220">
        <v>4.44650886738198E-4</v>
      </c>
      <c r="C220">
        <v>1.0218736119298201E-2</v>
      </c>
      <c r="D220" t="s">
        <v>262</v>
      </c>
      <c r="E220" t="s">
        <v>1064</v>
      </c>
      <c r="F220">
        <v>9.4772203187432503E-3</v>
      </c>
      <c r="G220">
        <v>0.21454947945002101</v>
      </c>
      <c r="H220" t="s">
        <v>778</v>
      </c>
    </row>
    <row r="221" spans="1:8" x14ac:dyDescent="0.2">
      <c r="A221" t="s">
        <v>662</v>
      </c>
      <c r="B221">
        <v>4.5720230697939999E-4</v>
      </c>
      <c r="C221">
        <v>1.04107901460814E-2</v>
      </c>
      <c r="D221" t="s">
        <v>262</v>
      </c>
      <c r="E221" t="s">
        <v>2077</v>
      </c>
      <c r="F221">
        <v>9.7364648102862394E-3</v>
      </c>
      <c r="G221">
        <v>0.21454947945002101</v>
      </c>
      <c r="H221" t="s">
        <v>778</v>
      </c>
    </row>
    <row r="222" spans="1:8" x14ac:dyDescent="0.2">
      <c r="A222" t="s">
        <v>504</v>
      </c>
      <c r="B222">
        <v>4.5720230697939999E-4</v>
      </c>
      <c r="C222">
        <v>1.04107901460814E-2</v>
      </c>
      <c r="D222" t="s">
        <v>262</v>
      </c>
      <c r="E222" t="s">
        <v>848</v>
      </c>
      <c r="F222">
        <v>9.9840712636895292E-3</v>
      </c>
      <c r="G222">
        <v>0.21454947945002101</v>
      </c>
      <c r="H222" t="s">
        <v>778</v>
      </c>
    </row>
    <row r="223" spans="1:8" x14ac:dyDescent="0.2">
      <c r="A223" t="s">
        <v>453</v>
      </c>
      <c r="B223">
        <v>5.02261867567065E-4</v>
      </c>
      <c r="C223">
        <v>1.13846023315201E-2</v>
      </c>
      <c r="D223" t="s">
        <v>262</v>
      </c>
      <c r="E223" t="s">
        <v>984</v>
      </c>
      <c r="F223">
        <v>9.9840712636895292E-3</v>
      </c>
      <c r="G223">
        <v>0.21454947945002101</v>
      </c>
      <c r="H223" t="s">
        <v>778</v>
      </c>
    </row>
    <row r="224" spans="1:8" x14ac:dyDescent="0.2">
      <c r="A224" t="s">
        <v>483</v>
      </c>
      <c r="B224">
        <v>5.4887442873996701E-4</v>
      </c>
      <c r="C224">
        <v>1.2273030019212599E-2</v>
      </c>
      <c r="D224" t="s">
        <v>262</v>
      </c>
      <c r="E224" t="s">
        <v>833</v>
      </c>
      <c r="F224">
        <v>9.9840712636895292E-3</v>
      </c>
      <c r="G224">
        <v>0.21454947945002101</v>
      </c>
      <c r="H224" t="s">
        <v>778</v>
      </c>
    </row>
    <row r="225" spans="1:8" x14ac:dyDescent="0.2">
      <c r="A225" t="s">
        <v>482</v>
      </c>
      <c r="B225">
        <v>5.4887442873996701E-4</v>
      </c>
      <c r="C225">
        <v>1.2273030019212599E-2</v>
      </c>
      <c r="D225" t="s">
        <v>262</v>
      </c>
      <c r="E225" t="s">
        <v>998</v>
      </c>
      <c r="F225">
        <v>9.9840712636895292E-3</v>
      </c>
      <c r="G225">
        <v>0.21454947945002101</v>
      </c>
      <c r="H225" t="s">
        <v>778</v>
      </c>
    </row>
    <row r="226" spans="1:8" x14ac:dyDescent="0.2">
      <c r="A226" t="s">
        <v>605</v>
      </c>
      <c r="B226">
        <v>5.4887442873996701E-4</v>
      </c>
      <c r="C226">
        <v>1.2273030019212599E-2</v>
      </c>
      <c r="D226" t="s">
        <v>262</v>
      </c>
      <c r="E226" t="s">
        <v>842</v>
      </c>
      <c r="F226">
        <v>9.9840712636895292E-3</v>
      </c>
      <c r="G226">
        <v>0.21454947945002101</v>
      </c>
      <c r="H226" t="s">
        <v>778</v>
      </c>
    </row>
    <row r="227" spans="1:8" x14ac:dyDescent="0.2">
      <c r="A227" t="s">
        <v>414</v>
      </c>
      <c r="B227">
        <v>5.5421336535484004E-4</v>
      </c>
      <c r="C227">
        <v>1.23368392180333E-2</v>
      </c>
      <c r="D227" t="s">
        <v>262</v>
      </c>
      <c r="E227" t="s">
        <v>1103</v>
      </c>
      <c r="F227">
        <v>9.9840712636895292E-3</v>
      </c>
      <c r="G227">
        <v>0.21454947945002101</v>
      </c>
      <c r="H227" t="s">
        <v>778</v>
      </c>
    </row>
    <row r="228" spans="1:8" x14ac:dyDescent="0.2">
      <c r="A228" t="s">
        <v>733</v>
      </c>
      <c r="B228">
        <v>5.56865200358227E-4</v>
      </c>
      <c r="C228">
        <v>1.23405306007957E-2</v>
      </c>
      <c r="D228" t="s">
        <v>262</v>
      </c>
      <c r="E228" t="s">
        <v>873</v>
      </c>
      <c r="F228">
        <v>9.9840712636895292E-3</v>
      </c>
      <c r="G228">
        <v>0.21454947945002101</v>
      </c>
      <c r="H228" t="s">
        <v>778</v>
      </c>
    </row>
    <row r="229" spans="1:8" x14ac:dyDescent="0.2">
      <c r="A229" t="s">
        <v>533</v>
      </c>
      <c r="B229">
        <v>5.7929927871732995E-4</v>
      </c>
      <c r="C229">
        <v>1.26203935147005E-2</v>
      </c>
      <c r="D229" t="s">
        <v>262</v>
      </c>
      <c r="E229" t="s">
        <v>1076</v>
      </c>
      <c r="F229">
        <v>9.9840712636895292E-3</v>
      </c>
      <c r="G229">
        <v>0.21454947945002101</v>
      </c>
      <c r="H229" t="s">
        <v>778</v>
      </c>
    </row>
    <row r="230" spans="1:8" x14ac:dyDescent="0.2">
      <c r="A230" t="s">
        <v>559</v>
      </c>
      <c r="B230">
        <v>5.7929927871732995E-4</v>
      </c>
      <c r="C230">
        <v>1.26203935147005E-2</v>
      </c>
      <c r="D230" t="s">
        <v>262</v>
      </c>
      <c r="E230" t="s">
        <v>1050</v>
      </c>
      <c r="F230">
        <v>9.9840712636895292E-3</v>
      </c>
      <c r="G230">
        <v>0.21454947945002101</v>
      </c>
      <c r="H230" t="s">
        <v>778</v>
      </c>
    </row>
    <row r="231" spans="1:8" x14ac:dyDescent="0.2">
      <c r="A231" t="s">
        <v>647</v>
      </c>
      <c r="B231">
        <v>5.8333491794560605E-4</v>
      </c>
      <c r="C231">
        <v>1.26203935147005E-2</v>
      </c>
      <c r="D231" t="s">
        <v>262</v>
      </c>
      <c r="E231" t="s">
        <v>913</v>
      </c>
      <c r="F231">
        <v>9.9840712636895292E-3</v>
      </c>
      <c r="G231">
        <v>0.21454947945002101</v>
      </c>
      <c r="H231" t="s">
        <v>778</v>
      </c>
    </row>
    <row r="232" spans="1:8" x14ac:dyDescent="0.2">
      <c r="A232" t="s">
        <v>563</v>
      </c>
      <c r="B232">
        <v>5.8377939221565002E-4</v>
      </c>
      <c r="C232">
        <v>1.26203935147005E-2</v>
      </c>
      <c r="D232" t="s">
        <v>262</v>
      </c>
      <c r="E232" t="s">
        <v>1066</v>
      </c>
      <c r="F232">
        <v>9.9840712636895292E-3</v>
      </c>
      <c r="G232">
        <v>0.21454947945002101</v>
      </c>
      <c r="H232" t="s">
        <v>778</v>
      </c>
    </row>
    <row r="233" spans="1:8" x14ac:dyDescent="0.2">
      <c r="A233" t="s">
        <v>465</v>
      </c>
      <c r="B233">
        <v>5.8729067322639105E-4</v>
      </c>
      <c r="C233">
        <v>1.26203935147005E-2</v>
      </c>
      <c r="D233" t="s">
        <v>262</v>
      </c>
      <c r="E233" t="s">
        <v>1077</v>
      </c>
      <c r="F233">
        <v>9.9840712636895292E-3</v>
      </c>
      <c r="G233">
        <v>0.21454947945002101</v>
      </c>
      <c r="H233" t="s">
        <v>778</v>
      </c>
    </row>
    <row r="234" spans="1:8" x14ac:dyDescent="0.2">
      <c r="A234" t="s">
        <v>526</v>
      </c>
      <c r="B234">
        <v>5.8729067322639105E-4</v>
      </c>
      <c r="C234">
        <v>1.26203935147005E-2</v>
      </c>
      <c r="D234" t="s">
        <v>262</v>
      </c>
      <c r="E234" t="s">
        <v>2304</v>
      </c>
      <c r="F234">
        <v>9.9840712636895292E-3</v>
      </c>
      <c r="G234">
        <v>0.21454947945002101</v>
      </c>
      <c r="H234" t="s">
        <v>778</v>
      </c>
    </row>
    <row r="235" spans="1:8" x14ac:dyDescent="0.2">
      <c r="A235" t="s">
        <v>608</v>
      </c>
      <c r="B235">
        <v>5.8729067322639105E-4</v>
      </c>
      <c r="C235">
        <v>1.26203935147005E-2</v>
      </c>
      <c r="D235" t="s">
        <v>262</v>
      </c>
      <c r="E235" t="s">
        <v>1051</v>
      </c>
      <c r="F235">
        <v>9.9840712636895292E-3</v>
      </c>
      <c r="G235">
        <v>0.21454947945002101</v>
      </c>
      <c r="H235" t="s">
        <v>778</v>
      </c>
    </row>
    <row r="236" spans="1:8" x14ac:dyDescent="0.2">
      <c r="A236" t="s">
        <v>367</v>
      </c>
      <c r="B236">
        <v>6.3054639430835501E-4</v>
      </c>
      <c r="C236">
        <v>1.3491518540287401E-2</v>
      </c>
      <c r="D236" t="s">
        <v>262</v>
      </c>
      <c r="E236" t="s">
        <v>910</v>
      </c>
      <c r="F236">
        <v>1.0414618998683E-2</v>
      </c>
      <c r="G236">
        <v>0.221880552401126</v>
      </c>
      <c r="H236" t="s">
        <v>778</v>
      </c>
    </row>
    <row r="237" spans="1:8" x14ac:dyDescent="0.2">
      <c r="A237" t="s">
        <v>385</v>
      </c>
      <c r="B237">
        <v>6.68876313410962E-4</v>
      </c>
      <c r="C237">
        <v>1.42502232608241E-2</v>
      </c>
      <c r="D237" t="s">
        <v>262</v>
      </c>
      <c r="E237" t="s">
        <v>1041</v>
      </c>
      <c r="F237">
        <v>1.0414618998683E-2</v>
      </c>
      <c r="G237">
        <v>0.221880552401126</v>
      </c>
      <c r="H237" t="s">
        <v>778</v>
      </c>
    </row>
    <row r="238" spans="1:8" x14ac:dyDescent="0.2">
      <c r="A238" t="s">
        <v>477</v>
      </c>
      <c r="B238">
        <v>7.5140237683935201E-4</v>
      </c>
      <c r="C238">
        <v>1.5940005977053601E-2</v>
      </c>
      <c r="D238" t="s">
        <v>262</v>
      </c>
      <c r="E238" t="s">
        <v>1023</v>
      </c>
      <c r="F238">
        <v>1.1233005648512E-2</v>
      </c>
      <c r="G238">
        <v>0.238293333500913</v>
      </c>
      <c r="H238" t="s">
        <v>778</v>
      </c>
    </row>
    <row r="239" spans="1:8" x14ac:dyDescent="0.2">
      <c r="A239" t="s">
        <v>555</v>
      </c>
      <c r="B239">
        <v>7.8167432127042703E-4</v>
      </c>
      <c r="C239">
        <v>1.6472594022549299E-2</v>
      </c>
      <c r="D239" t="s">
        <v>262</v>
      </c>
      <c r="E239" t="s">
        <v>1098</v>
      </c>
      <c r="F239">
        <v>1.14657236559537E-2</v>
      </c>
      <c r="G239">
        <v>0.24116886537353499</v>
      </c>
      <c r="H239" t="s">
        <v>778</v>
      </c>
    </row>
    <row r="240" spans="1:8" x14ac:dyDescent="0.2">
      <c r="A240" t="s">
        <v>539</v>
      </c>
      <c r="B240">
        <v>7.8314508245802496E-4</v>
      </c>
      <c r="C240">
        <v>1.6472594022549299E-2</v>
      </c>
      <c r="D240" t="s">
        <v>262</v>
      </c>
      <c r="E240" t="s">
        <v>1115</v>
      </c>
      <c r="F240">
        <v>1.14657236559537E-2</v>
      </c>
      <c r="G240">
        <v>0.24116886537353499</v>
      </c>
      <c r="H240" t="s">
        <v>778</v>
      </c>
    </row>
    <row r="241" spans="1:8" x14ac:dyDescent="0.2">
      <c r="A241" t="s">
        <v>451</v>
      </c>
      <c r="B241">
        <v>8.0430609962578599E-4</v>
      </c>
      <c r="C241">
        <v>1.67755272207664E-2</v>
      </c>
      <c r="D241" t="s">
        <v>262</v>
      </c>
      <c r="E241" t="s">
        <v>2495</v>
      </c>
      <c r="F241">
        <v>1.15849806193508E-2</v>
      </c>
      <c r="G241">
        <v>0.24264912993441901</v>
      </c>
      <c r="H241" t="s">
        <v>778</v>
      </c>
    </row>
    <row r="242" spans="1:8" x14ac:dyDescent="0.2">
      <c r="A242" t="s">
        <v>707</v>
      </c>
      <c r="B242">
        <v>8.0430609962578599E-4</v>
      </c>
      <c r="C242">
        <v>1.67755272207664E-2</v>
      </c>
      <c r="D242" t="s">
        <v>262</v>
      </c>
      <c r="E242" t="s">
        <v>1035</v>
      </c>
      <c r="F242">
        <v>1.18833967493543E-2</v>
      </c>
      <c r="G242">
        <v>0.24785370362938999</v>
      </c>
      <c r="H242" t="s">
        <v>778</v>
      </c>
    </row>
    <row r="243" spans="1:8" x14ac:dyDescent="0.2">
      <c r="A243" t="s">
        <v>521</v>
      </c>
      <c r="B243">
        <v>8.8915131789546497E-4</v>
      </c>
      <c r="C243">
        <v>1.8390613091804502E-2</v>
      </c>
      <c r="D243" t="s">
        <v>262</v>
      </c>
      <c r="E243" t="s">
        <v>1058</v>
      </c>
      <c r="F243">
        <v>1.20434393820021E-2</v>
      </c>
      <c r="G243">
        <v>0.248064867602732</v>
      </c>
      <c r="H243" t="s">
        <v>778</v>
      </c>
    </row>
    <row r="244" spans="1:8" x14ac:dyDescent="0.2">
      <c r="A244" t="s">
        <v>544</v>
      </c>
      <c r="B244">
        <v>8.8915131789546497E-4</v>
      </c>
      <c r="C244">
        <v>1.8390613091804502E-2</v>
      </c>
      <c r="D244" t="s">
        <v>262</v>
      </c>
      <c r="E244" t="s">
        <v>1005</v>
      </c>
      <c r="F244">
        <v>1.20434393820021E-2</v>
      </c>
      <c r="G244">
        <v>0.248064867602732</v>
      </c>
      <c r="H244" t="s">
        <v>778</v>
      </c>
    </row>
    <row r="245" spans="1:8" x14ac:dyDescent="0.2">
      <c r="A245" t="s">
        <v>536</v>
      </c>
      <c r="B245">
        <v>9.3840046886628904E-4</v>
      </c>
      <c r="C245">
        <v>1.93287133919181E-2</v>
      </c>
      <c r="D245" t="s">
        <v>262</v>
      </c>
      <c r="E245" t="s">
        <v>973</v>
      </c>
      <c r="F245">
        <v>1.20434393820021E-2</v>
      </c>
      <c r="G245">
        <v>0.248064867602732</v>
      </c>
      <c r="H245" t="s">
        <v>778</v>
      </c>
    </row>
    <row r="246" spans="1:8" x14ac:dyDescent="0.2">
      <c r="A246" t="s">
        <v>428</v>
      </c>
      <c r="B246">
        <v>9.4578357989893297E-4</v>
      </c>
      <c r="C246">
        <v>1.94002879777616E-2</v>
      </c>
      <c r="D246" t="s">
        <v>262</v>
      </c>
      <c r="E246" t="s">
        <v>1082</v>
      </c>
      <c r="F246">
        <v>1.23878936539185E-2</v>
      </c>
      <c r="G246">
        <v>0.25410538883492301</v>
      </c>
      <c r="H246" t="s">
        <v>778</v>
      </c>
    </row>
    <row r="247" spans="1:8" x14ac:dyDescent="0.2">
      <c r="A247" t="s">
        <v>502</v>
      </c>
      <c r="B247">
        <v>1.0377032707019199E-3</v>
      </c>
      <c r="C247">
        <v>2.1198185332363499E-2</v>
      </c>
      <c r="D247" t="s">
        <v>262</v>
      </c>
      <c r="E247" t="s">
        <v>2322</v>
      </c>
      <c r="F247">
        <v>1.25013732396612E-2</v>
      </c>
      <c r="G247">
        <v>0.25537784675587699</v>
      </c>
      <c r="H247" t="s">
        <v>778</v>
      </c>
    </row>
    <row r="248" spans="1:8" x14ac:dyDescent="0.2">
      <c r="A248" t="s">
        <v>549</v>
      </c>
      <c r="B248">
        <v>1.12843933037023E-3</v>
      </c>
      <c r="C248">
        <v>2.2957265721138601E-2</v>
      </c>
      <c r="D248" t="s">
        <v>262</v>
      </c>
      <c r="E248" t="s">
        <v>2320</v>
      </c>
      <c r="F248">
        <v>1.28115906485733E-2</v>
      </c>
      <c r="G248">
        <v>0.26064236057179502</v>
      </c>
      <c r="H248" t="s">
        <v>778</v>
      </c>
    </row>
    <row r="249" spans="1:8" x14ac:dyDescent="0.2">
      <c r="A249" t="s">
        <v>491</v>
      </c>
      <c r="B249">
        <v>1.1560110022371701E-3</v>
      </c>
      <c r="C249">
        <v>2.3422198429001301E-2</v>
      </c>
      <c r="D249" t="s">
        <v>262</v>
      </c>
      <c r="E249" t="s">
        <v>2545</v>
      </c>
      <c r="F249">
        <v>1.36478682656152E-2</v>
      </c>
      <c r="G249">
        <v>0.27652252273679101</v>
      </c>
      <c r="H249" t="s">
        <v>778</v>
      </c>
    </row>
    <row r="250" spans="1:8" x14ac:dyDescent="0.2">
      <c r="A250" t="s">
        <v>534</v>
      </c>
      <c r="B250">
        <v>1.1761092785571501E-3</v>
      </c>
      <c r="C250">
        <v>2.3607607209224699E-2</v>
      </c>
      <c r="D250" t="s">
        <v>262</v>
      </c>
      <c r="E250" t="s">
        <v>2546</v>
      </c>
      <c r="F250">
        <v>1.42288613004219E-2</v>
      </c>
      <c r="G250">
        <v>0.28500751878699199</v>
      </c>
      <c r="H250" t="s">
        <v>778</v>
      </c>
    </row>
    <row r="251" spans="1:8" x14ac:dyDescent="0.2">
      <c r="A251" t="s">
        <v>665</v>
      </c>
      <c r="B251">
        <v>1.1761092785571501E-3</v>
      </c>
      <c r="C251">
        <v>2.3607607209224699E-2</v>
      </c>
      <c r="D251" t="s">
        <v>262</v>
      </c>
      <c r="E251" t="s">
        <v>1970</v>
      </c>
      <c r="F251">
        <v>1.43657923323417E-2</v>
      </c>
      <c r="G251">
        <v>0.28500751878699199</v>
      </c>
      <c r="H251" t="s">
        <v>778</v>
      </c>
    </row>
    <row r="252" spans="1:8" x14ac:dyDescent="0.2">
      <c r="A252" t="s">
        <v>480</v>
      </c>
      <c r="B252">
        <v>1.17942920787424E-3</v>
      </c>
      <c r="C252">
        <v>2.3607607209224699E-2</v>
      </c>
      <c r="D252" t="s">
        <v>262</v>
      </c>
      <c r="E252" t="s">
        <v>966</v>
      </c>
      <c r="F252">
        <v>1.4465879113334299E-2</v>
      </c>
      <c r="G252">
        <v>0.28500751878699199</v>
      </c>
      <c r="H252" t="s">
        <v>778</v>
      </c>
    </row>
    <row r="253" spans="1:8" x14ac:dyDescent="0.2">
      <c r="A253" t="s">
        <v>488</v>
      </c>
      <c r="B253">
        <v>1.1878878354205701E-3</v>
      </c>
      <c r="C253">
        <v>2.3681426566376299E-2</v>
      </c>
      <c r="D253" t="s">
        <v>262</v>
      </c>
      <c r="E253" t="s">
        <v>1004</v>
      </c>
      <c r="F253">
        <v>1.4465879113334299E-2</v>
      </c>
      <c r="G253">
        <v>0.28500751878699199</v>
      </c>
      <c r="H253" t="s">
        <v>778</v>
      </c>
    </row>
    <row r="254" spans="1:8" x14ac:dyDescent="0.2">
      <c r="A254" t="s">
        <v>469</v>
      </c>
      <c r="B254">
        <v>1.21634253455563E-3</v>
      </c>
      <c r="C254">
        <v>2.41516973661366E-2</v>
      </c>
      <c r="D254" t="s">
        <v>262</v>
      </c>
      <c r="E254" t="s">
        <v>1119</v>
      </c>
      <c r="F254">
        <v>1.4465879113334299E-2</v>
      </c>
      <c r="G254">
        <v>0.28500751878699199</v>
      </c>
      <c r="H254" t="s">
        <v>778</v>
      </c>
    </row>
    <row r="255" spans="1:8" x14ac:dyDescent="0.2">
      <c r="A255" t="s">
        <v>479</v>
      </c>
      <c r="B255">
        <v>1.2486785955564299E-3</v>
      </c>
      <c r="C255">
        <v>2.4694982264311199E-2</v>
      </c>
      <c r="D255" t="s">
        <v>262</v>
      </c>
      <c r="E255" t="s">
        <v>2315</v>
      </c>
      <c r="F255">
        <v>1.4465879113334299E-2</v>
      </c>
      <c r="G255">
        <v>0.28500751878699199</v>
      </c>
      <c r="H255" t="s">
        <v>778</v>
      </c>
    </row>
    <row r="256" spans="1:8" x14ac:dyDescent="0.2">
      <c r="A256" t="s">
        <v>435</v>
      </c>
      <c r="B256">
        <v>1.33770455790794E-3</v>
      </c>
      <c r="C256">
        <v>2.63506564502183E-2</v>
      </c>
      <c r="D256" t="s">
        <v>262</v>
      </c>
      <c r="E256" t="s">
        <v>2547</v>
      </c>
      <c r="F256">
        <v>1.44685525250447E-2</v>
      </c>
      <c r="G256">
        <v>0.28500751878699199</v>
      </c>
      <c r="H256" t="s">
        <v>778</v>
      </c>
    </row>
    <row r="257" spans="1:8" x14ac:dyDescent="0.2">
      <c r="A257" t="s">
        <v>940</v>
      </c>
      <c r="B257">
        <v>1.3705731521096399E-3</v>
      </c>
      <c r="C257">
        <v>2.68914036643172E-2</v>
      </c>
      <c r="D257" t="s">
        <v>262</v>
      </c>
      <c r="E257" t="s">
        <v>1950</v>
      </c>
      <c r="F257">
        <v>1.48234980850702E-2</v>
      </c>
      <c r="G257">
        <v>0.286463971836668</v>
      </c>
      <c r="H257" t="s">
        <v>778</v>
      </c>
    </row>
    <row r="258" spans="1:8" x14ac:dyDescent="0.2">
      <c r="A258" t="s">
        <v>402</v>
      </c>
      <c r="B258">
        <v>1.3844608072692099E-3</v>
      </c>
      <c r="C258">
        <v>2.7056942705843901E-2</v>
      </c>
      <c r="D258" t="s">
        <v>262</v>
      </c>
      <c r="E258" t="s">
        <v>881</v>
      </c>
      <c r="F258">
        <v>1.5177281344287599E-2</v>
      </c>
      <c r="G258">
        <v>0.286463971836668</v>
      </c>
      <c r="H258" t="s">
        <v>778</v>
      </c>
    </row>
    <row r="259" spans="1:8" x14ac:dyDescent="0.2">
      <c r="A259" t="s">
        <v>508</v>
      </c>
      <c r="B259">
        <v>1.4304804211277701E-3</v>
      </c>
      <c r="C259">
        <v>2.7846685531287298E-2</v>
      </c>
      <c r="D259" t="s">
        <v>262</v>
      </c>
      <c r="E259" t="s">
        <v>832</v>
      </c>
      <c r="F259">
        <v>1.5177281344287599E-2</v>
      </c>
      <c r="G259">
        <v>0.286463971836668</v>
      </c>
      <c r="H259" t="s">
        <v>778</v>
      </c>
    </row>
    <row r="260" spans="1:8" x14ac:dyDescent="0.2">
      <c r="A260" t="s">
        <v>579</v>
      </c>
      <c r="B260">
        <v>1.5848817941255999E-3</v>
      </c>
      <c r="C260">
        <v>3.03951692941456E-2</v>
      </c>
      <c r="D260" t="s">
        <v>262</v>
      </c>
      <c r="E260" t="s">
        <v>902</v>
      </c>
      <c r="F260">
        <v>1.5177281344287599E-2</v>
      </c>
      <c r="G260">
        <v>0.286463971836668</v>
      </c>
      <c r="H260" t="s">
        <v>778</v>
      </c>
    </row>
    <row r="261" spans="1:8" x14ac:dyDescent="0.2">
      <c r="A261" t="s">
        <v>634</v>
      </c>
      <c r="B261">
        <v>1.60425752519463E-3</v>
      </c>
      <c r="C261">
        <v>3.03951692941456E-2</v>
      </c>
      <c r="D261" t="s">
        <v>262</v>
      </c>
      <c r="E261" t="s">
        <v>939</v>
      </c>
      <c r="F261">
        <v>1.5177281344287599E-2</v>
      </c>
      <c r="G261">
        <v>0.286463971836668</v>
      </c>
      <c r="H261" t="s">
        <v>778</v>
      </c>
    </row>
    <row r="262" spans="1:8" x14ac:dyDescent="0.2">
      <c r="A262" t="s">
        <v>517</v>
      </c>
      <c r="B262">
        <v>1.60425752519463E-3</v>
      </c>
      <c r="C262">
        <v>3.03951692941456E-2</v>
      </c>
      <c r="D262" t="s">
        <v>262</v>
      </c>
      <c r="E262" t="s">
        <v>1118</v>
      </c>
      <c r="F262">
        <v>1.5177281344287599E-2</v>
      </c>
      <c r="G262">
        <v>0.286463971836668</v>
      </c>
      <c r="H262" t="s">
        <v>778</v>
      </c>
    </row>
    <row r="263" spans="1:8" x14ac:dyDescent="0.2">
      <c r="A263" t="s">
        <v>518</v>
      </c>
      <c r="B263">
        <v>1.60425752519463E-3</v>
      </c>
      <c r="C263">
        <v>3.03951692941456E-2</v>
      </c>
      <c r="D263" t="s">
        <v>262</v>
      </c>
      <c r="E263" t="s">
        <v>1067</v>
      </c>
      <c r="F263">
        <v>1.5177281344287599E-2</v>
      </c>
      <c r="G263">
        <v>0.286463971836668</v>
      </c>
      <c r="H263" t="s">
        <v>778</v>
      </c>
    </row>
    <row r="264" spans="1:8" x14ac:dyDescent="0.2">
      <c r="A264" t="s">
        <v>520</v>
      </c>
      <c r="B264">
        <v>1.60425752519463E-3</v>
      </c>
      <c r="C264">
        <v>3.03951692941456E-2</v>
      </c>
      <c r="D264" t="s">
        <v>262</v>
      </c>
      <c r="E264" t="s">
        <v>1117</v>
      </c>
      <c r="F264">
        <v>1.5177281344287599E-2</v>
      </c>
      <c r="G264">
        <v>0.286463971836668</v>
      </c>
      <c r="H264" t="s">
        <v>778</v>
      </c>
    </row>
    <row r="265" spans="1:8" x14ac:dyDescent="0.2">
      <c r="A265" t="s">
        <v>519</v>
      </c>
      <c r="B265">
        <v>1.60425752519463E-3</v>
      </c>
      <c r="C265">
        <v>3.03951692941456E-2</v>
      </c>
      <c r="D265" t="s">
        <v>262</v>
      </c>
      <c r="E265" t="s">
        <v>942</v>
      </c>
      <c r="F265">
        <v>1.5177281344287599E-2</v>
      </c>
      <c r="G265">
        <v>0.286463971836668</v>
      </c>
      <c r="H265" t="s">
        <v>778</v>
      </c>
    </row>
    <row r="266" spans="1:8" x14ac:dyDescent="0.2">
      <c r="A266" t="s">
        <v>570</v>
      </c>
      <c r="B266">
        <v>1.60425752519463E-3</v>
      </c>
      <c r="C266">
        <v>3.03951692941456E-2</v>
      </c>
      <c r="D266" t="s">
        <v>262</v>
      </c>
      <c r="E266" t="s">
        <v>2309</v>
      </c>
      <c r="F266">
        <v>1.5177281344287599E-2</v>
      </c>
      <c r="G266">
        <v>0.286463971836668</v>
      </c>
      <c r="H266" t="s">
        <v>778</v>
      </c>
    </row>
    <row r="267" spans="1:8" x14ac:dyDescent="0.2">
      <c r="A267" t="s">
        <v>554</v>
      </c>
      <c r="B267">
        <v>1.6959319139078E-3</v>
      </c>
      <c r="C267">
        <v>3.1888659169084503E-2</v>
      </c>
      <c r="D267" t="s">
        <v>262</v>
      </c>
      <c r="E267" t="s">
        <v>1031</v>
      </c>
      <c r="F267">
        <v>1.5177281344287599E-2</v>
      </c>
      <c r="G267">
        <v>0.286463971836668</v>
      </c>
      <c r="H267" t="s">
        <v>778</v>
      </c>
    </row>
    <row r="268" spans="1:8" x14ac:dyDescent="0.2">
      <c r="A268" t="s">
        <v>584</v>
      </c>
      <c r="B268">
        <v>1.6959319139078E-3</v>
      </c>
      <c r="C268">
        <v>3.1888659169084503E-2</v>
      </c>
      <c r="D268" t="s">
        <v>262</v>
      </c>
      <c r="E268" t="s">
        <v>978</v>
      </c>
      <c r="F268">
        <v>1.52709091656642E-2</v>
      </c>
      <c r="G268">
        <v>0.28713936779680699</v>
      </c>
      <c r="H268" t="s">
        <v>778</v>
      </c>
    </row>
    <row r="269" spans="1:8" x14ac:dyDescent="0.2">
      <c r="A269" t="s">
        <v>567</v>
      </c>
      <c r="B269">
        <v>1.72579389900895E-3</v>
      </c>
      <c r="C269">
        <v>3.23277015648318E-2</v>
      </c>
      <c r="D269" t="s">
        <v>262</v>
      </c>
      <c r="E269" t="s">
        <v>2206</v>
      </c>
      <c r="F269">
        <v>1.5399974579011801E-2</v>
      </c>
      <c r="G269">
        <v>0.287675703996703</v>
      </c>
      <c r="H269" t="s">
        <v>778</v>
      </c>
    </row>
    <row r="270" spans="1:8" x14ac:dyDescent="0.2">
      <c r="A270" t="s">
        <v>602</v>
      </c>
      <c r="B270">
        <v>1.8025356949734699E-3</v>
      </c>
      <c r="C270">
        <v>3.3638297706196599E-2</v>
      </c>
      <c r="D270" t="s">
        <v>262</v>
      </c>
      <c r="E270" t="s">
        <v>964</v>
      </c>
      <c r="F270">
        <v>1.54153378853995E-2</v>
      </c>
      <c r="G270">
        <v>0.287675703996703</v>
      </c>
      <c r="H270" t="s">
        <v>778</v>
      </c>
    </row>
    <row r="271" spans="1:8" x14ac:dyDescent="0.2">
      <c r="A271" t="s">
        <v>531</v>
      </c>
      <c r="B271">
        <v>1.86176991377389E-3</v>
      </c>
      <c r="C271">
        <v>3.4613579969938503E-2</v>
      </c>
      <c r="D271" t="s">
        <v>262</v>
      </c>
      <c r="E271" t="s">
        <v>970</v>
      </c>
      <c r="F271">
        <v>1.5986912983729701E-2</v>
      </c>
      <c r="G271">
        <v>0.29611580616132199</v>
      </c>
      <c r="H271" t="s">
        <v>778</v>
      </c>
    </row>
    <row r="272" spans="1:8" x14ac:dyDescent="0.2">
      <c r="A272" t="s">
        <v>550</v>
      </c>
      <c r="B272">
        <v>2.2496322250726499E-3</v>
      </c>
      <c r="C272">
        <v>4.16685610644053E-2</v>
      </c>
      <c r="D272" t="s">
        <v>262</v>
      </c>
      <c r="E272" t="s">
        <v>2307</v>
      </c>
      <c r="F272">
        <v>1.5986912983729701E-2</v>
      </c>
      <c r="G272">
        <v>0.29611580616132199</v>
      </c>
      <c r="H272" t="s">
        <v>778</v>
      </c>
    </row>
    <row r="273" spans="1:8" x14ac:dyDescent="0.2">
      <c r="A273" t="s">
        <v>561</v>
      </c>
      <c r="B273">
        <v>2.2992263867836001E-3</v>
      </c>
      <c r="C273">
        <v>4.2428846780646103E-2</v>
      </c>
      <c r="D273" t="s">
        <v>262</v>
      </c>
      <c r="E273" t="s">
        <v>836</v>
      </c>
      <c r="F273">
        <v>1.6087083834715001E-2</v>
      </c>
      <c r="G273">
        <v>0.29686350987184101</v>
      </c>
      <c r="H273" t="s">
        <v>778</v>
      </c>
    </row>
    <row r="274" spans="1:8" x14ac:dyDescent="0.2">
      <c r="A274" t="s">
        <v>712</v>
      </c>
      <c r="B274">
        <v>2.31050687443827E-3</v>
      </c>
      <c r="C274">
        <v>4.2479096758190997E-2</v>
      </c>
      <c r="D274" t="s">
        <v>262</v>
      </c>
      <c r="E274" t="s">
        <v>2313</v>
      </c>
      <c r="F274">
        <v>1.64572079547846E-2</v>
      </c>
      <c r="G274">
        <v>0.29924388383718198</v>
      </c>
      <c r="H274" t="s">
        <v>778</v>
      </c>
    </row>
    <row r="275" spans="1:8" x14ac:dyDescent="0.2">
      <c r="A275" t="s">
        <v>588</v>
      </c>
      <c r="B275">
        <v>2.3518695475550399E-3</v>
      </c>
      <c r="C275">
        <v>4.3075683874841397E-2</v>
      </c>
      <c r="D275" t="s">
        <v>262</v>
      </c>
      <c r="E275" t="s">
        <v>993</v>
      </c>
      <c r="F275">
        <v>1.64572079547846E-2</v>
      </c>
      <c r="G275">
        <v>0.29924388383718198</v>
      </c>
      <c r="H275" t="s">
        <v>778</v>
      </c>
    </row>
    <row r="276" spans="1:8" x14ac:dyDescent="0.2">
      <c r="A276" t="s">
        <v>501</v>
      </c>
      <c r="B276">
        <v>2.3603114451967899E-3</v>
      </c>
      <c r="C276">
        <v>4.3075683874841397E-2</v>
      </c>
      <c r="D276" t="s">
        <v>262</v>
      </c>
      <c r="E276" t="s">
        <v>927</v>
      </c>
      <c r="F276">
        <v>1.64572079547846E-2</v>
      </c>
      <c r="G276">
        <v>0.29924388383718198</v>
      </c>
      <c r="H276" t="s">
        <v>778</v>
      </c>
    </row>
    <row r="277" spans="1:8" x14ac:dyDescent="0.2">
      <c r="A277" t="s">
        <v>765</v>
      </c>
      <c r="B277">
        <v>2.43139484283487E-3</v>
      </c>
      <c r="C277">
        <v>4.4210417581803302E-2</v>
      </c>
      <c r="D277" t="s">
        <v>262</v>
      </c>
      <c r="E277" t="s">
        <v>1107</v>
      </c>
      <c r="F277">
        <v>1.64572079547846E-2</v>
      </c>
      <c r="G277">
        <v>0.29924388383718198</v>
      </c>
      <c r="H277" t="s">
        <v>778</v>
      </c>
    </row>
    <row r="278" spans="1:8" x14ac:dyDescent="0.2">
      <c r="A278" t="s">
        <v>505</v>
      </c>
      <c r="B278">
        <v>2.45321392205234E-3</v>
      </c>
      <c r="C278">
        <v>4.44443573323643E-2</v>
      </c>
      <c r="D278" t="s">
        <v>262</v>
      </c>
      <c r="E278" t="s">
        <v>1883</v>
      </c>
      <c r="F278">
        <v>1.65501583566421E-2</v>
      </c>
      <c r="G278">
        <v>0.299835715629093</v>
      </c>
      <c r="H278" t="s">
        <v>778</v>
      </c>
    </row>
    <row r="279" spans="1:8" x14ac:dyDescent="0.2">
      <c r="A279" t="s">
        <v>618</v>
      </c>
      <c r="B279">
        <v>2.5524522995293299E-3</v>
      </c>
      <c r="C279">
        <v>4.6061775095350199E-2</v>
      </c>
      <c r="D279" t="s">
        <v>262</v>
      </c>
      <c r="E279" t="s">
        <v>2548</v>
      </c>
      <c r="F279">
        <v>1.6867826386777401E-2</v>
      </c>
      <c r="G279">
        <v>0.30447960066895602</v>
      </c>
      <c r="H279" t="s">
        <v>778</v>
      </c>
    </row>
    <row r="280" spans="1:8" x14ac:dyDescent="0.2">
      <c r="A280" t="s">
        <v>431</v>
      </c>
      <c r="B280">
        <v>2.56104954196548E-3</v>
      </c>
      <c r="C280">
        <v>4.6061775095350199E-2</v>
      </c>
      <c r="D280" t="s">
        <v>262</v>
      </c>
      <c r="E280" t="s">
        <v>1018</v>
      </c>
      <c r="F280">
        <v>1.6980998806148201E-2</v>
      </c>
      <c r="G280">
        <v>0.30541187707869399</v>
      </c>
      <c r="H280" t="s">
        <v>778</v>
      </c>
    </row>
    <row r="281" spans="1:8" x14ac:dyDescent="0.2">
      <c r="A281" t="s">
        <v>652</v>
      </c>
      <c r="B281">
        <v>3.07647871607421E-3</v>
      </c>
      <c r="C281">
        <v>5.4737062174166198E-2</v>
      </c>
      <c r="D281" t="s">
        <v>262</v>
      </c>
      <c r="E281" t="s">
        <v>1073</v>
      </c>
      <c r="F281">
        <v>1.7684675028876599E-2</v>
      </c>
      <c r="G281">
        <v>0.31691959149221499</v>
      </c>
      <c r="H281" t="s">
        <v>778</v>
      </c>
    </row>
    <row r="282" spans="1:8" x14ac:dyDescent="0.2">
      <c r="A282" t="s">
        <v>720</v>
      </c>
      <c r="B282">
        <v>3.07647871607421E-3</v>
      </c>
      <c r="C282">
        <v>5.4737062174166198E-2</v>
      </c>
      <c r="D282" t="s">
        <v>262</v>
      </c>
      <c r="E282" t="s">
        <v>2549</v>
      </c>
      <c r="F282">
        <v>1.80947925599091E-2</v>
      </c>
      <c r="G282">
        <v>0.32310269880355702</v>
      </c>
      <c r="H282" t="s">
        <v>778</v>
      </c>
    </row>
    <row r="283" spans="1:8" x14ac:dyDescent="0.2">
      <c r="A283" t="s">
        <v>529</v>
      </c>
      <c r="B283">
        <v>3.07647871607421E-3</v>
      </c>
      <c r="C283">
        <v>5.4737062174166198E-2</v>
      </c>
      <c r="D283" t="s">
        <v>262</v>
      </c>
      <c r="E283" t="s">
        <v>2550</v>
      </c>
      <c r="F283">
        <v>1.91764331257256E-2</v>
      </c>
      <c r="G283">
        <v>0.34118929762043698</v>
      </c>
      <c r="H283" t="s">
        <v>778</v>
      </c>
    </row>
    <row r="284" spans="1:8" x14ac:dyDescent="0.2">
      <c r="A284" t="s">
        <v>503</v>
      </c>
      <c r="B284">
        <v>3.1206547518181E-3</v>
      </c>
      <c r="C284">
        <v>5.5324750671518E-2</v>
      </c>
      <c r="D284" t="s">
        <v>262</v>
      </c>
      <c r="E284" t="s">
        <v>2302</v>
      </c>
      <c r="F284">
        <v>1.9554666699995799E-2</v>
      </c>
      <c r="G284">
        <v>0.34667630535278299</v>
      </c>
      <c r="H284" t="s">
        <v>778</v>
      </c>
    </row>
    <row r="285" spans="1:8" x14ac:dyDescent="0.2">
      <c r="A285" t="s">
        <v>599</v>
      </c>
      <c r="B285">
        <v>3.1799685619550602E-3</v>
      </c>
      <c r="C285">
        <v>5.6175672389839601E-2</v>
      </c>
      <c r="D285" t="s">
        <v>262</v>
      </c>
      <c r="E285" t="s">
        <v>2321</v>
      </c>
      <c r="F285">
        <v>2.00085645289249E-2</v>
      </c>
      <c r="G285">
        <v>0.35096294813280299</v>
      </c>
      <c r="H285" t="s">
        <v>778</v>
      </c>
    </row>
    <row r="286" spans="1:8" x14ac:dyDescent="0.2">
      <c r="A286" t="s">
        <v>485</v>
      </c>
      <c r="B286">
        <v>3.2035259227211101E-3</v>
      </c>
      <c r="C286">
        <v>5.6391144256693601E-2</v>
      </c>
      <c r="D286" t="s">
        <v>262</v>
      </c>
      <c r="E286" t="s">
        <v>1087</v>
      </c>
      <c r="F286">
        <v>2.00085645289249E-2</v>
      </c>
      <c r="G286">
        <v>0.35096294813280299</v>
      </c>
      <c r="H286" t="s">
        <v>778</v>
      </c>
    </row>
    <row r="287" spans="1:8" x14ac:dyDescent="0.2">
      <c r="A287" t="s">
        <v>512</v>
      </c>
      <c r="B287">
        <v>3.40485140447632E-3</v>
      </c>
      <c r="C287">
        <v>5.9512966097959301E-2</v>
      </c>
      <c r="D287" t="s">
        <v>262</v>
      </c>
      <c r="E287" t="s">
        <v>1120</v>
      </c>
      <c r="F287">
        <v>2.00085645289249E-2</v>
      </c>
      <c r="G287">
        <v>0.35096294813280299</v>
      </c>
      <c r="H287" t="s">
        <v>778</v>
      </c>
    </row>
    <row r="288" spans="1:8" x14ac:dyDescent="0.2">
      <c r="A288" t="s">
        <v>462</v>
      </c>
      <c r="B288">
        <v>3.40485140447632E-3</v>
      </c>
      <c r="C288">
        <v>5.9512966097959301E-2</v>
      </c>
      <c r="D288" t="s">
        <v>262</v>
      </c>
      <c r="E288" t="s">
        <v>880</v>
      </c>
      <c r="F288">
        <v>2.0204673724093999E-2</v>
      </c>
      <c r="G288">
        <v>0.35315493086761501</v>
      </c>
      <c r="H288" t="s">
        <v>778</v>
      </c>
    </row>
    <row r="289" spans="1:8" x14ac:dyDescent="0.2">
      <c r="A289" t="s">
        <v>487</v>
      </c>
      <c r="B289">
        <v>3.5638631488531902E-3</v>
      </c>
      <c r="C289">
        <v>6.20737427049377E-2</v>
      </c>
      <c r="D289" t="s">
        <v>262</v>
      </c>
      <c r="E289" t="s">
        <v>962</v>
      </c>
      <c r="F289">
        <v>2.03963158514937E-2</v>
      </c>
      <c r="G289">
        <v>0.35525372591864801</v>
      </c>
      <c r="H289" t="s">
        <v>778</v>
      </c>
    </row>
    <row r="290" spans="1:8" x14ac:dyDescent="0.2">
      <c r="A290" t="s">
        <v>523</v>
      </c>
      <c r="B290">
        <v>3.5962334268618999E-3</v>
      </c>
      <c r="C290">
        <v>6.24185410172814E-2</v>
      </c>
      <c r="D290" t="s">
        <v>262</v>
      </c>
      <c r="E290" t="s">
        <v>2311</v>
      </c>
      <c r="F290">
        <v>2.12862061124241E-2</v>
      </c>
      <c r="G290">
        <v>0.35733426417275399</v>
      </c>
      <c r="H290" t="s">
        <v>778</v>
      </c>
    </row>
    <row r="291" spans="1:8" x14ac:dyDescent="0.2">
      <c r="A291" t="s">
        <v>484</v>
      </c>
      <c r="B291">
        <v>3.88175292708943E-3</v>
      </c>
      <c r="C291">
        <v>6.7139447839971902E-2</v>
      </c>
      <c r="D291" t="s">
        <v>262</v>
      </c>
      <c r="E291" t="s">
        <v>2551</v>
      </c>
      <c r="F291">
        <v>2.1327368619540401E-2</v>
      </c>
      <c r="G291">
        <v>0.35733426417275399</v>
      </c>
      <c r="H291" t="s">
        <v>778</v>
      </c>
    </row>
    <row r="292" spans="1:8" x14ac:dyDescent="0.2">
      <c r="A292" t="s">
        <v>514</v>
      </c>
      <c r="B292">
        <v>3.9994261816094197E-3</v>
      </c>
      <c r="C292">
        <v>6.8934554046906807E-2</v>
      </c>
      <c r="D292" t="s">
        <v>262</v>
      </c>
      <c r="E292" t="s">
        <v>1026</v>
      </c>
      <c r="F292">
        <v>2.16785685863842E-2</v>
      </c>
      <c r="G292">
        <v>0.35733426417275399</v>
      </c>
      <c r="H292" t="s">
        <v>778</v>
      </c>
    </row>
    <row r="293" spans="1:8" x14ac:dyDescent="0.2">
      <c r="A293" t="s">
        <v>572</v>
      </c>
      <c r="B293">
        <v>4.0834047093690701E-3</v>
      </c>
      <c r="C293">
        <v>6.9733028379159998E-2</v>
      </c>
      <c r="D293" t="s">
        <v>262</v>
      </c>
      <c r="E293" t="s">
        <v>2552</v>
      </c>
      <c r="F293">
        <v>2.1892394316647901E-2</v>
      </c>
      <c r="G293">
        <v>0.35733426417275399</v>
      </c>
      <c r="H293" t="s">
        <v>778</v>
      </c>
    </row>
    <row r="294" spans="1:8" x14ac:dyDescent="0.2">
      <c r="A294" t="s">
        <v>724</v>
      </c>
      <c r="B294">
        <v>4.1019428458329401E-3</v>
      </c>
      <c r="C294">
        <v>6.9733028379159998E-2</v>
      </c>
      <c r="D294" t="s">
        <v>262</v>
      </c>
      <c r="E294" t="s">
        <v>907</v>
      </c>
      <c r="F294">
        <v>2.19525601633546E-2</v>
      </c>
      <c r="G294">
        <v>0.35733426417275399</v>
      </c>
      <c r="H294" t="s">
        <v>778</v>
      </c>
    </row>
    <row r="295" spans="1:8" x14ac:dyDescent="0.2">
      <c r="A295" t="s">
        <v>645</v>
      </c>
      <c r="B295">
        <v>4.1019428458329401E-3</v>
      </c>
      <c r="C295">
        <v>6.9733028379159998E-2</v>
      </c>
      <c r="D295" t="s">
        <v>262</v>
      </c>
      <c r="E295" t="s">
        <v>2553</v>
      </c>
      <c r="F295">
        <v>2.2177347952698E-2</v>
      </c>
      <c r="G295">
        <v>0.35733426417275399</v>
      </c>
      <c r="H295" t="s">
        <v>778</v>
      </c>
    </row>
    <row r="296" spans="1:8" x14ac:dyDescent="0.2">
      <c r="A296" t="s">
        <v>598</v>
      </c>
      <c r="B296">
        <v>4.1019428458329401E-3</v>
      </c>
      <c r="C296">
        <v>6.9733028379159998E-2</v>
      </c>
      <c r="D296" t="s">
        <v>262</v>
      </c>
      <c r="E296" t="s">
        <v>1006</v>
      </c>
      <c r="F296">
        <v>2.2177347952698E-2</v>
      </c>
      <c r="G296">
        <v>0.35733426417275399</v>
      </c>
      <c r="H296" t="s">
        <v>778</v>
      </c>
    </row>
    <row r="297" spans="1:8" x14ac:dyDescent="0.2">
      <c r="A297" t="s">
        <v>507</v>
      </c>
      <c r="B297">
        <v>4.29542940699504E-3</v>
      </c>
      <c r="C297">
        <v>7.2525549579331203E-2</v>
      </c>
      <c r="D297" t="s">
        <v>262</v>
      </c>
      <c r="E297" t="s">
        <v>1010</v>
      </c>
      <c r="F297">
        <v>2.2658851121829499E-2</v>
      </c>
      <c r="G297">
        <v>0.35733426417275399</v>
      </c>
      <c r="H297" t="s">
        <v>778</v>
      </c>
    </row>
    <row r="298" spans="1:8" x14ac:dyDescent="0.2">
      <c r="A298" t="s">
        <v>663</v>
      </c>
      <c r="B298">
        <v>4.29542940699504E-3</v>
      </c>
      <c r="C298">
        <v>7.2525549579331203E-2</v>
      </c>
      <c r="D298" t="s">
        <v>262</v>
      </c>
      <c r="E298" t="s">
        <v>974</v>
      </c>
      <c r="F298">
        <v>2.26931270869981E-2</v>
      </c>
      <c r="G298">
        <v>0.35733426417275399</v>
      </c>
      <c r="H298" t="s">
        <v>778</v>
      </c>
    </row>
    <row r="299" spans="1:8" x14ac:dyDescent="0.2">
      <c r="A299" t="s">
        <v>714</v>
      </c>
      <c r="B299">
        <v>4.4412830438181504E-3</v>
      </c>
      <c r="C299">
        <v>7.4481516991598995E-2</v>
      </c>
      <c r="D299" t="s">
        <v>262</v>
      </c>
      <c r="E299" t="s">
        <v>2554</v>
      </c>
      <c r="F299">
        <v>2.2722115425552102E-2</v>
      </c>
      <c r="G299">
        <v>0.35733426417275399</v>
      </c>
      <c r="H299" t="s">
        <v>778</v>
      </c>
    </row>
    <row r="300" spans="1:8" x14ac:dyDescent="0.2">
      <c r="A300" t="s">
        <v>592</v>
      </c>
      <c r="B300">
        <v>4.4412830438181504E-3</v>
      </c>
      <c r="C300">
        <v>7.4481516991598995E-2</v>
      </c>
      <c r="D300" t="s">
        <v>262</v>
      </c>
      <c r="E300" t="s">
        <v>2555</v>
      </c>
      <c r="F300">
        <v>2.2756284898440001E-2</v>
      </c>
      <c r="G300">
        <v>0.35733426417275399</v>
      </c>
      <c r="H300" t="s">
        <v>778</v>
      </c>
    </row>
    <row r="301" spans="1:8" x14ac:dyDescent="0.2">
      <c r="A301" t="s">
        <v>509</v>
      </c>
      <c r="B301">
        <v>4.5608283058658303E-3</v>
      </c>
      <c r="C301">
        <v>7.6205775657631203E-2</v>
      </c>
      <c r="D301" t="s">
        <v>262</v>
      </c>
      <c r="E301" t="s">
        <v>1078</v>
      </c>
      <c r="F301">
        <v>2.3071682097179899E-2</v>
      </c>
      <c r="G301">
        <v>0.35733426417275399</v>
      </c>
      <c r="H301" t="s">
        <v>778</v>
      </c>
    </row>
    <row r="302" spans="1:8" x14ac:dyDescent="0.2">
      <c r="A302" t="s">
        <v>497</v>
      </c>
      <c r="B302">
        <v>4.5748028094226602E-3</v>
      </c>
      <c r="C302">
        <v>7.6205775657631203E-2</v>
      </c>
      <c r="D302" t="s">
        <v>262</v>
      </c>
      <c r="E302" t="s">
        <v>867</v>
      </c>
      <c r="F302">
        <v>2.3071682097179899E-2</v>
      </c>
      <c r="G302">
        <v>0.35733426417275399</v>
      </c>
      <c r="H302" t="s">
        <v>778</v>
      </c>
    </row>
    <row r="303" spans="1:8" x14ac:dyDescent="0.2">
      <c r="A303" t="s">
        <v>557</v>
      </c>
      <c r="B303">
        <v>4.6889039187434003E-3</v>
      </c>
      <c r="C303">
        <v>7.68175546291823E-2</v>
      </c>
      <c r="D303" t="s">
        <v>262</v>
      </c>
      <c r="E303" t="s">
        <v>1046</v>
      </c>
      <c r="F303">
        <v>2.3071682097179899E-2</v>
      </c>
      <c r="G303">
        <v>0.35733426417275399</v>
      </c>
      <c r="H303" t="s">
        <v>778</v>
      </c>
    </row>
    <row r="304" spans="1:8" x14ac:dyDescent="0.2">
      <c r="A304" t="s">
        <v>1977</v>
      </c>
      <c r="B304">
        <v>4.6889039187434003E-3</v>
      </c>
      <c r="C304">
        <v>7.68175546291823E-2</v>
      </c>
      <c r="D304" t="s">
        <v>262</v>
      </c>
      <c r="E304" t="s">
        <v>845</v>
      </c>
      <c r="F304">
        <v>2.3071682097179899E-2</v>
      </c>
      <c r="G304">
        <v>0.35733426417275399</v>
      </c>
      <c r="H304" t="s">
        <v>778</v>
      </c>
    </row>
    <row r="305" spans="1:8" x14ac:dyDescent="0.2">
      <c r="A305" t="s">
        <v>556</v>
      </c>
      <c r="B305">
        <v>4.6889039187434003E-3</v>
      </c>
      <c r="C305">
        <v>7.68175546291823E-2</v>
      </c>
      <c r="D305" t="s">
        <v>262</v>
      </c>
      <c r="E305" t="s">
        <v>1090</v>
      </c>
      <c r="F305">
        <v>2.3071682097179899E-2</v>
      </c>
      <c r="G305">
        <v>0.35733426417275399</v>
      </c>
      <c r="H305" t="s">
        <v>778</v>
      </c>
    </row>
    <row r="306" spans="1:8" x14ac:dyDescent="0.2">
      <c r="A306" t="s">
        <v>2277</v>
      </c>
      <c r="B306">
        <v>4.6889039187434003E-3</v>
      </c>
      <c r="C306">
        <v>7.68175546291823E-2</v>
      </c>
      <c r="D306" t="s">
        <v>262</v>
      </c>
      <c r="E306" t="s">
        <v>923</v>
      </c>
      <c r="F306">
        <v>2.3071682097179899E-2</v>
      </c>
      <c r="G306">
        <v>0.35733426417275399</v>
      </c>
      <c r="H306" t="s">
        <v>778</v>
      </c>
    </row>
    <row r="307" spans="1:8" x14ac:dyDescent="0.2">
      <c r="A307" t="s">
        <v>637</v>
      </c>
      <c r="B307">
        <v>4.6889039187434003E-3</v>
      </c>
      <c r="C307">
        <v>7.68175546291823E-2</v>
      </c>
      <c r="D307" t="s">
        <v>262</v>
      </c>
      <c r="E307" t="s">
        <v>2316</v>
      </c>
      <c r="F307">
        <v>2.3071682097179899E-2</v>
      </c>
      <c r="G307">
        <v>0.35733426417275399</v>
      </c>
      <c r="H307" t="s">
        <v>778</v>
      </c>
    </row>
    <row r="308" spans="1:8" x14ac:dyDescent="0.2">
      <c r="A308" t="s">
        <v>702</v>
      </c>
      <c r="B308">
        <v>4.7142586554335996E-3</v>
      </c>
      <c r="C308">
        <v>7.6978881465698604E-2</v>
      </c>
      <c r="D308" t="s">
        <v>262</v>
      </c>
      <c r="E308" t="s">
        <v>1032</v>
      </c>
      <c r="F308">
        <v>2.3071682097179899E-2</v>
      </c>
      <c r="G308">
        <v>0.35733426417275399</v>
      </c>
      <c r="H308" t="s">
        <v>778</v>
      </c>
    </row>
    <row r="309" spans="1:8" x14ac:dyDescent="0.2">
      <c r="A309" t="s">
        <v>522</v>
      </c>
      <c r="B309">
        <v>4.7303188874447998E-3</v>
      </c>
      <c r="C309">
        <v>7.6987878548445896E-2</v>
      </c>
      <c r="D309" t="s">
        <v>262</v>
      </c>
      <c r="E309" t="s">
        <v>854</v>
      </c>
      <c r="F309">
        <v>2.3071682097179899E-2</v>
      </c>
      <c r="G309">
        <v>0.35733426417275399</v>
      </c>
      <c r="H309" t="s">
        <v>778</v>
      </c>
    </row>
    <row r="310" spans="1:8" x14ac:dyDescent="0.2">
      <c r="A310" t="s">
        <v>548</v>
      </c>
      <c r="B310">
        <v>4.8188141055259502E-3</v>
      </c>
      <c r="C310">
        <v>7.8171873267421005E-2</v>
      </c>
      <c r="D310" t="s">
        <v>262</v>
      </c>
      <c r="E310" t="s">
        <v>953</v>
      </c>
      <c r="F310">
        <v>2.3071682097179899E-2</v>
      </c>
      <c r="G310">
        <v>0.35733426417275399</v>
      </c>
      <c r="H310" t="s">
        <v>778</v>
      </c>
    </row>
    <row r="311" spans="1:8" x14ac:dyDescent="0.2">
      <c r="A311" t="s">
        <v>616</v>
      </c>
      <c r="B311">
        <v>5.0006067931831003E-3</v>
      </c>
      <c r="C311">
        <v>8.0856717007690204E-2</v>
      </c>
      <c r="D311" t="s">
        <v>262</v>
      </c>
      <c r="E311" t="s">
        <v>938</v>
      </c>
      <c r="F311">
        <v>2.3071682097179899E-2</v>
      </c>
      <c r="G311">
        <v>0.35733426417275399</v>
      </c>
      <c r="H311" t="s">
        <v>778</v>
      </c>
    </row>
    <row r="312" spans="1:8" x14ac:dyDescent="0.2">
      <c r="A312" t="s">
        <v>596</v>
      </c>
      <c r="B312">
        <v>5.0775541410084304E-3</v>
      </c>
      <c r="C312">
        <v>8.1834346610278705E-2</v>
      </c>
      <c r="D312" t="s">
        <v>262</v>
      </c>
      <c r="E312" t="s">
        <v>864</v>
      </c>
      <c r="F312">
        <v>2.3071682097179899E-2</v>
      </c>
      <c r="G312">
        <v>0.35733426417275399</v>
      </c>
      <c r="H312" t="s">
        <v>778</v>
      </c>
    </row>
    <row r="313" spans="1:8" x14ac:dyDescent="0.2">
      <c r="A313" t="s">
        <v>537</v>
      </c>
      <c r="B313">
        <v>5.1157461189320899E-3</v>
      </c>
      <c r="C313">
        <v>8.2183054156566002E-2</v>
      </c>
      <c r="D313" t="s">
        <v>262</v>
      </c>
      <c r="E313" t="s">
        <v>814</v>
      </c>
      <c r="F313">
        <v>2.3071682097179899E-2</v>
      </c>
      <c r="G313">
        <v>0.35733426417275399</v>
      </c>
      <c r="H313" t="s">
        <v>778</v>
      </c>
    </row>
    <row r="314" spans="1:8" x14ac:dyDescent="0.2">
      <c r="A314" t="s">
        <v>535</v>
      </c>
      <c r="B314">
        <v>5.5055831946893598E-3</v>
      </c>
      <c r="C314">
        <v>8.8160370898186999E-2</v>
      </c>
      <c r="D314" t="s">
        <v>262</v>
      </c>
      <c r="E314" t="s">
        <v>815</v>
      </c>
      <c r="F314">
        <v>2.3071682097179899E-2</v>
      </c>
      <c r="G314">
        <v>0.35733426417275399</v>
      </c>
      <c r="H314" t="s">
        <v>778</v>
      </c>
    </row>
    <row r="315" spans="1:8" x14ac:dyDescent="0.2">
      <c r="A315" t="s">
        <v>736</v>
      </c>
      <c r="B315">
        <v>5.5414257762181097E-3</v>
      </c>
      <c r="C315">
        <v>8.8165504978034298E-2</v>
      </c>
      <c r="D315" t="s">
        <v>262</v>
      </c>
      <c r="E315" t="s">
        <v>952</v>
      </c>
      <c r="F315">
        <v>2.3071682097179899E-2</v>
      </c>
      <c r="G315">
        <v>0.35733426417275399</v>
      </c>
      <c r="H315" t="s">
        <v>778</v>
      </c>
    </row>
    <row r="316" spans="1:8" x14ac:dyDescent="0.2">
      <c r="A316" t="s">
        <v>541</v>
      </c>
      <c r="B316">
        <v>5.5414257762181097E-3</v>
      </c>
      <c r="C316">
        <v>8.8165504978034298E-2</v>
      </c>
      <c r="D316" t="s">
        <v>262</v>
      </c>
      <c r="E316" t="s">
        <v>1106</v>
      </c>
      <c r="F316">
        <v>2.3071682097179899E-2</v>
      </c>
      <c r="G316">
        <v>0.35733426417275399</v>
      </c>
      <c r="H316" t="s">
        <v>778</v>
      </c>
    </row>
    <row r="317" spans="1:8" x14ac:dyDescent="0.2">
      <c r="A317" t="s">
        <v>527</v>
      </c>
      <c r="B317">
        <v>6.2119316827583503E-3</v>
      </c>
      <c r="C317">
        <v>9.8517664131669194E-2</v>
      </c>
      <c r="D317" t="s">
        <v>262</v>
      </c>
      <c r="E317" t="s">
        <v>1047</v>
      </c>
      <c r="F317">
        <v>2.3071682097179899E-2</v>
      </c>
      <c r="G317">
        <v>0.35733426417275399</v>
      </c>
      <c r="H317" t="s">
        <v>778</v>
      </c>
    </row>
    <row r="318" spans="1:8" x14ac:dyDescent="0.2">
      <c r="A318" t="s">
        <v>768</v>
      </c>
      <c r="B318">
        <v>6.4616107568562196E-3</v>
      </c>
      <c r="C318">
        <v>0.10215106941730701</v>
      </c>
      <c r="D318" t="s">
        <v>262</v>
      </c>
      <c r="E318" t="s">
        <v>1068</v>
      </c>
      <c r="F318">
        <v>2.3071682097179899E-2</v>
      </c>
      <c r="G318">
        <v>0.35733426417275399</v>
      </c>
      <c r="H318" t="s">
        <v>778</v>
      </c>
    </row>
    <row r="319" spans="1:8" x14ac:dyDescent="0.2">
      <c r="A319" t="s">
        <v>467</v>
      </c>
      <c r="B319">
        <v>6.6940382068155901E-3</v>
      </c>
      <c r="C319">
        <v>0.105489541773437</v>
      </c>
      <c r="D319" t="s">
        <v>262</v>
      </c>
      <c r="E319" t="s">
        <v>1089</v>
      </c>
      <c r="F319">
        <v>2.3071682097179899E-2</v>
      </c>
      <c r="G319">
        <v>0.35733426417275399</v>
      </c>
      <c r="H319" t="s">
        <v>778</v>
      </c>
    </row>
    <row r="320" spans="1:8" x14ac:dyDescent="0.2">
      <c r="A320" t="s">
        <v>510</v>
      </c>
      <c r="B320">
        <v>6.99696322340907E-3</v>
      </c>
      <c r="C320">
        <v>0.109914321015831</v>
      </c>
      <c r="D320" t="s">
        <v>262</v>
      </c>
      <c r="E320" t="s">
        <v>1105</v>
      </c>
      <c r="F320">
        <v>2.3071682097179899E-2</v>
      </c>
      <c r="G320">
        <v>0.35733426417275399</v>
      </c>
      <c r="H320" t="s">
        <v>778</v>
      </c>
    </row>
    <row r="321" spans="1:8" x14ac:dyDescent="0.2">
      <c r="A321" t="s">
        <v>595</v>
      </c>
      <c r="B321">
        <v>7.05306766874124E-3</v>
      </c>
      <c r="C321">
        <v>0.110446144819027</v>
      </c>
      <c r="D321" t="s">
        <v>262</v>
      </c>
      <c r="E321" t="s">
        <v>944</v>
      </c>
      <c r="F321">
        <v>2.3071682097179899E-2</v>
      </c>
      <c r="G321">
        <v>0.35733426417275399</v>
      </c>
      <c r="H321" t="s">
        <v>778</v>
      </c>
    </row>
    <row r="322" spans="1:8" x14ac:dyDescent="0.2">
      <c r="A322" t="s">
        <v>516</v>
      </c>
      <c r="B322">
        <v>7.2597494583728399E-3</v>
      </c>
      <c r="C322">
        <v>0.113325145633216</v>
      </c>
      <c r="D322" t="s">
        <v>262</v>
      </c>
      <c r="E322" t="s">
        <v>900</v>
      </c>
      <c r="F322">
        <v>2.3071682097179899E-2</v>
      </c>
      <c r="G322">
        <v>0.35733426417275399</v>
      </c>
      <c r="H322" t="s">
        <v>778</v>
      </c>
    </row>
    <row r="323" spans="1:8" x14ac:dyDescent="0.2">
      <c r="A323" t="s">
        <v>543</v>
      </c>
      <c r="B323">
        <v>7.3641251798786398E-3</v>
      </c>
      <c r="C323">
        <v>0.1145940984104</v>
      </c>
      <c r="D323" t="s">
        <v>262</v>
      </c>
      <c r="E323" t="s">
        <v>1104</v>
      </c>
      <c r="F323">
        <v>2.3071682097179899E-2</v>
      </c>
      <c r="G323">
        <v>0.35733426417275399</v>
      </c>
      <c r="H323" t="s">
        <v>778</v>
      </c>
    </row>
    <row r="324" spans="1:8" x14ac:dyDescent="0.2">
      <c r="A324" t="s">
        <v>640</v>
      </c>
      <c r="B324">
        <v>7.7535290104263103E-3</v>
      </c>
      <c r="C324">
        <v>0.12027661877423799</v>
      </c>
      <c r="D324" t="s">
        <v>262</v>
      </c>
      <c r="E324" t="s">
        <v>2317</v>
      </c>
      <c r="F324">
        <v>2.3071682097179899E-2</v>
      </c>
      <c r="G324">
        <v>0.35733426417275399</v>
      </c>
      <c r="H324" t="s">
        <v>778</v>
      </c>
    </row>
    <row r="325" spans="1:8" x14ac:dyDescent="0.2">
      <c r="A325" t="s">
        <v>569</v>
      </c>
      <c r="B325">
        <v>7.9365561039225797E-3</v>
      </c>
      <c r="C325">
        <v>0.12197233591291499</v>
      </c>
      <c r="D325" t="s">
        <v>262</v>
      </c>
      <c r="E325" t="s">
        <v>877</v>
      </c>
      <c r="F325">
        <v>2.34365571188484E-2</v>
      </c>
      <c r="G325">
        <v>0.35733426417275399</v>
      </c>
      <c r="H325" t="s">
        <v>778</v>
      </c>
    </row>
    <row r="326" spans="1:8" x14ac:dyDescent="0.2">
      <c r="A326" t="s">
        <v>633</v>
      </c>
      <c r="B326">
        <v>7.9365561039225797E-3</v>
      </c>
      <c r="C326">
        <v>0.12197233591291499</v>
      </c>
      <c r="D326" t="s">
        <v>262</v>
      </c>
      <c r="E326" t="s">
        <v>2323</v>
      </c>
      <c r="F326">
        <v>2.35391427043696E-2</v>
      </c>
      <c r="G326">
        <v>0.35733426417275399</v>
      </c>
      <c r="H326" t="s">
        <v>778</v>
      </c>
    </row>
    <row r="327" spans="1:8" x14ac:dyDescent="0.2">
      <c r="A327" t="s">
        <v>571</v>
      </c>
      <c r="B327">
        <v>7.9365561039225797E-3</v>
      </c>
      <c r="C327">
        <v>0.12197233591291499</v>
      </c>
      <c r="D327" t="s">
        <v>262</v>
      </c>
      <c r="E327" t="s">
        <v>2314</v>
      </c>
      <c r="F327">
        <v>2.35391427043696E-2</v>
      </c>
      <c r="G327">
        <v>0.35733426417275399</v>
      </c>
      <c r="H327" t="s">
        <v>778</v>
      </c>
    </row>
    <row r="328" spans="1:8" x14ac:dyDescent="0.2">
      <c r="A328" t="s">
        <v>499</v>
      </c>
      <c r="B328">
        <v>8.1488247826740495E-3</v>
      </c>
      <c r="C328">
        <v>0.12484804389257401</v>
      </c>
      <c r="D328" t="s">
        <v>262</v>
      </c>
      <c r="E328" t="s">
        <v>875</v>
      </c>
      <c r="F328">
        <v>2.35391427043696E-2</v>
      </c>
      <c r="G328">
        <v>0.35733426417275399</v>
      </c>
      <c r="H328" t="s">
        <v>778</v>
      </c>
    </row>
    <row r="329" spans="1:8" x14ac:dyDescent="0.2">
      <c r="A329" t="s">
        <v>2020</v>
      </c>
      <c r="B329">
        <v>8.6986432607065196E-3</v>
      </c>
      <c r="C329">
        <v>0.13261922197387199</v>
      </c>
      <c r="D329" t="s">
        <v>262</v>
      </c>
      <c r="E329" t="s">
        <v>2325</v>
      </c>
      <c r="F329">
        <v>2.35391427043696E-2</v>
      </c>
      <c r="G329">
        <v>0.35733426417275399</v>
      </c>
      <c r="H329" t="s">
        <v>778</v>
      </c>
    </row>
    <row r="330" spans="1:8" x14ac:dyDescent="0.2">
      <c r="A330" t="s">
        <v>650</v>
      </c>
      <c r="B330">
        <v>8.7094815397829092E-3</v>
      </c>
      <c r="C330">
        <v>0.13261922197387199</v>
      </c>
      <c r="D330" t="s">
        <v>262</v>
      </c>
      <c r="E330" t="s">
        <v>920</v>
      </c>
      <c r="F330">
        <v>2.35391427043696E-2</v>
      </c>
      <c r="G330">
        <v>0.35733426417275399</v>
      </c>
      <c r="H330" t="s">
        <v>778</v>
      </c>
    </row>
    <row r="331" spans="1:8" x14ac:dyDescent="0.2">
      <c r="A331" t="s">
        <v>1935</v>
      </c>
      <c r="B331">
        <v>8.8845714295785402E-3</v>
      </c>
      <c r="C331">
        <v>0.13487159809305199</v>
      </c>
      <c r="D331" t="s">
        <v>262</v>
      </c>
      <c r="E331" t="s">
        <v>1042</v>
      </c>
      <c r="F331">
        <v>2.35391427043696E-2</v>
      </c>
      <c r="G331">
        <v>0.35733426417275399</v>
      </c>
      <c r="H331" t="s">
        <v>778</v>
      </c>
    </row>
    <row r="332" spans="1:8" x14ac:dyDescent="0.2">
      <c r="A332" t="s">
        <v>443</v>
      </c>
      <c r="B332">
        <v>9.30042550545007E-3</v>
      </c>
      <c r="C332">
        <v>0.14006204104864201</v>
      </c>
      <c r="D332" t="s">
        <v>262</v>
      </c>
      <c r="E332" t="s">
        <v>2497</v>
      </c>
      <c r="F332">
        <v>2.3790801483348899E-2</v>
      </c>
      <c r="G332">
        <v>0.36005347122970699</v>
      </c>
      <c r="H332" t="s">
        <v>778</v>
      </c>
    </row>
    <row r="333" spans="1:8" x14ac:dyDescent="0.2">
      <c r="A333" t="s">
        <v>455</v>
      </c>
      <c r="B333">
        <v>9.3274045684480795E-3</v>
      </c>
      <c r="C333">
        <v>0.14006204104864201</v>
      </c>
      <c r="D333" t="s">
        <v>262</v>
      </c>
      <c r="E333" t="s">
        <v>2505</v>
      </c>
      <c r="F333">
        <v>2.41208484636929E-2</v>
      </c>
      <c r="G333">
        <v>0.36393888077134201</v>
      </c>
      <c r="H333" t="s">
        <v>778</v>
      </c>
    </row>
    <row r="334" spans="1:8" x14ac:dyDescent="0.2">
      <c r="A334" t="s">
        <v>471</v>
      </c>
      <c r="B334">
        <v>9.36756600083582E-3</v>
      </c>
      <c r="C334">
        <v>0.14006204104864201</v>
      </c>
      <c r="D334" t="s">
        <v>262</v>
      </c>
      <c r="E334" t="s">
        <v>2142</v>
      </c>
      <c r="F334">
        <v>2.4439571171075199E-2</v>
      </c>
      <c r="G334">
        <v>0.36763039785823398</v>
      </c>
      <c r="H334" t="s">
        <v>778</v>
      </c>
    </row>
    <row r="335" spans="1:8" x14ac:dyDescent="0.2">
      <c r="A335" t="s">
        <v>593</v>
      </c>
      <c r="B335">
        <v>9.36756600083582E-3</v>
      </c>
      <c r="C335">
        <v>0.14006204104864201</v>
      </c>
      <c r="D335" t="s">
        <v>262</v>
      </c>
      <c r="E335" t="s">
        <v>2556</v>
      </c>
      <c r="F335">
        <v>2.48019391607847E-2</v>
      </c>
      <c r="G335">
        <v>0.37195415708197999</v>
      </c>
      <c r="H335" t="s">
        <v>778</v>
      </c>
    </row>
    <row r="336" spans="1:8" x14ac:dyDescent="0.2">
      <c r="A336" t="s">
        <v>617</v>
      </c>
      <c r="B336">
        <v>9.36756600083582E-3</v>
      </c>
      <c r="C336">
        <v>0.14006204104864201</v>
      </c>
      <c r="D336" t="s">
        <v>262</v>
      </c>
      <c r="E336" t="s">
        <v>1989</v>
      </c>
      <c r="F336">
        <v>2.5092167541869E-2</v>
      </c>
      <c r="G336">
        <v>0.37404660563915199</v>
      </c>
      <c r="H336" t="s">
        <v>778</v>
      </c>
    </row>
    <row r="337" spans="1:8" x14ac:dyDescent="0.2">
      <c r="A337" t="s">
        <v>2513</v>
      </c>
      <c r="B337">
        <v>9.6498935834312908E-3</v>
      </c>
      <c r="C337">
        <v>0.142444421693257</v>
      </c>
      <c r="D337" t="s">
        <v>262</v>
      </c>
      <c r="E337" t="s">
        <v>2501</v>
      </c>
      <c r="F337">
        <v>2.5092167541869E-2</v>
      </c>
      <c r="G337">
        <v>0.37404660563915199</v>
      </c>
      <c r="H337" t="s">
        <v>778</v>
      </c>
    </row>
    <row r="338" spans="1:8" x14ac:dyDescent="0.2">
      <c r="A338" t="s">
        <v>636</v>
      </c>
      <c r="B338">
        <v>9.6612588328343595E-3</v>
      </c>
      <c r="C338">
        <v>0.142444421693257</v>
      </c>
      <c r="D338" t="s">
        <v>262</v>
      </c>
      <c r="E338" t="s">
        <v>2557</v>
      </c>
      <c r="F338">
        <v>2.5810766753384999E-2</v>
      </c>
      <c r="G338">
        <v>0.38360672504132698</v>
      </c>
      <c r="H338" t="s">
        <v>778</v>
      </c>
    </row>
    <row r="339" spans="1:8" x14ac:dyDescent="0.2">
      <c r="A339" t="s">
        <v>2514</v>
      </c>
      <c r="B339">
        <v>9.7277717473839703E-3</v>
      </c>
      <c r="C339">
        <v>0.142444421693257</v>
      </c>
      <c r="D339" t="s">
        <v>262</v>
      </c>
      <c r="E339" t="s">
        <v>2558</v>
      </c>
      <c r="F339">
        <v>2.6484324302996499E-2</v>
      </c>
      <c r="G339">
        <v>0.39244234579126802</v>
      </c>
      <c r="H339" t="s">
        <v>778</v>
      </c>
    </row>
    <row r="340" spans="1:8" x14ac:dyDescent="0.2">
      <c r="A340" t="s">
        <v>566</v>
      </c>
      <c r="B340">
        <v>9.7277717473839703E-3</v>
      </c>
      <c r="C340">
        <v>0.142444421693257</v>
      </c>
      <c r="D340" t="s">
        <v>262</v>
      </c>
      <c r="E340" t="s">
        <v>989</v>
      </c>
      <c r="F340">
        <v>2.6681786305953002E-2</v>
      </c>
      <c r="G340">
        <v>0.39419162863913898</v>
      </c>
      <c r="H340" t="s">
        <v>778</v>
      </c>
    </row>
    <row r="341" spans="1:8" x14ac:dyDescent="0.2">
      <c r="A341" t="s">
        <v>653</v>
      </c>
      <c r="B341">
        <v>9.7277717473839703E-3</v>
      </c>
      <c r="C341">
        <v>0.142444421693257</v>
      </c>
      <c r="D341" t="s">
        <v>262</v>
      </c>
      <c r="E341" t="s">
        <v>2559</v>
      </c>
      <c r="F341">
        <v>2.7050595375878301E-2</v>
      </c>
      <c r="G341">
        <v>0.398454467198397</v>
      </c>
      <c r="H341" t="s">
        <v>778</v>
      </c>
    </row>
    <row r="342" spans="1:8" x14ac:dyDescent="0.2">
      <c r="A342" t="s">
        <v>2515</v>
      </c>
      <c r="B342">
        <v>9.7277717473839703E-3</v>
      </c>
      <c r="C342">
        <v>0.142444421693257</v>
      </c>
      <c r="D342" t="s">
        <v>262</v>
      </c>
      <c r="E342" t="s">
        <v>1028</v>
      </c>
      <c r="F342">
        <v>2.7442479608074902E-2</v>
      </c>
      <c r="G342">
        <v>0.40303097270557298</v>
      </c>
      <c r="H342" t="s">
        <v>778</v>
      </c>
    </row>
    <row r="343" spans="1:8" x14ac:dyDescent="0.2">
      <c r="A343" t="s">
        <v>606</v>
      </c>
      <c r="B343">
        <v>9.7277717473839703E-3</v>
      </c>
      <c r="C343">
        <v>0.142444421693257</v>
      </c>
      <c r="D343" t="s">
        <v>262</v>
      </c>
      <c r="E343" t="s">
        <v>1040</v>
      </c>
      <c r="F343">
        <v>2.7547362492135598E-2</v>
      </c>
      <c r="G343">
        <v>0.403377897967437</v>
      </c>
      <c r="H343" t="s">
        <v>778</v>
      </c>
    </row>
    <row r="344" spans="1:8" x14ac:dyDescent="0.2">
      <c r="A344" t="s">
        <v>2278</v>
      </c>
      <c r="B344">
        <v>9.9643690902220493E-3</v>
      </c>
      <c r="C344">
        <v>0.14547978871724199</v>
      </c>
      <c r="D344" t="s">
        <v>262</v>
      </c>
      <c r="E344" t="s">
        <v>2560</v>
      </c>
      <c r="F344">
        <v>2.8441846766012201E-2</v>
      </c>
      <c r="G344">
        <v>0.41525096278377799</v>
      </c>
      <c r="H344" t="s">
        <v>778</v>
      </c>
    </row>
    <row r="345" spans="1:8" x14ac:dyDescent="0.2">
      <c r="A345" t="s">
        <v>638</v>
      </c>
      <c r="B345">
        <v>1.0304975555555301E-2</v>
      </c>
      <c r="C345">
        <v>0.15001143301400699</v>
      </c>
      <c r="D345" t="s">
        <v>262</v>
      </c>
      <c r="E345" t="s">
        <v>1062</v>
      </c>
      <c r="F345">
        <v>2.90698030210421E-2</v>
      </c>
      <c r="G345">
        <v>0.420707003488201</v>
      </c>
      <c r="H345" t="s">
        <v>778</v>
      </c>
    </row>
    <row r="346" spans="1:8" x14ac:dyDescent="0.2">
      <c r="A346" t="s">
        <v>659</v>
      </c>
      <c r="B346">
        <v>1.0346641245742199E-2</v>
      </c>
      <c r="C346">
        <v>0.15017756474814101</v>
      </c>
      <c r="D346" t="s">
        <v>262</v>
      </c>
      <c r="E346" t="s">
        <v>2561</v>
      </c>
      <c r="F346">
        <v>2.90698030210421E-2</v>
      </c>
      <c r="G346">
        <v>0.420707003488201</v>
      </c>
      <c r="H346" t="s">
        <v>778</v>
      </c>
    </row>
    <row r="347" spans="1:8" x14ac:dyDescent="0.2">
      <c r="A347" t="s">
        <v>656</v>
      </c>
      <c r="B347">
        <v>1.0433369825245301E-2</v>
      </c>
      <c r="C347">
        <v>0.15055595294336499</v>
      </c>
      <c r="D347" t="s">
        <v>262</v>
      </c>
      <c r="E347" t="s">
        <v>2562</v>
      </c>
      <c r="F347">
        <v>2.90698030210421E-2</v>
      </c>
      <c r="G347">
        <v>0.420707003488201</v>
      </c>
      <c r="H347" t="s">
        <v>778</v>
      </c>
    </row>
    <row r="348" spans="1:8" x14ac:dyDescent="0.2">
      <c r="A348" t="s">
        <v>706</v>
      </c>
      <c r="B348">
        <v>1.0433369825245301E-2</v>
      </c>
      <c r="C348">
        <v>0.15055595294336499</v>
      </c>
      <c r="D348" t="s">
        <v>262</v>
      </c>
      <c r="E348" t="s">
        <v>987</v>
      </c>
      <c r="F348">
        <v>2.9166457159161802E-2</v>
      </c>
      <c r="G348">
        <v>0.42087875970371902</v>
      </c>
      <c r="H348" t="s">
        <v>778</v>
      </c>
    </row>
    <row r="349" spans="1:8" x14ac:dyDescent="0.2">
      <c r="A349" t="s">
        <v>723</v>
      </c>
      <c r="B349">
        <v>1.05179719976333E-2</v>
      </c>
      <c r="C349">
        <v>0.150899459526739</v>
      </c>
      <c r="D349" t="s">
        <v>262</v>
      </c>
      <c r="E349" t="s">
        <v>1027</v>
      </c>
      <c r="F349">
        <v>2.94896456544264E-2</v>
      </c>
      <c r="G349">
        <v>0.42308266193229099</v>
      </c>
      <c r="H349" t="s">
        <v>778</v>
      </c>
    </row>
    <row r="350" spans="1:8" x14ac:dyDescent="0.2">
      <c r="A350" t="s">
        <v>2516</v>
      </c>
      <c r="B350">
        <v>1.05179719976333E-2</v>
      </c>
      <c r="C350">
        <v>0.150899459526739</v>
      </c>
      <c r="D350" t="s">
        <v>262</v>
      </c>
      <c r="E350" t="s">
        <v>2563</v>
      </c>
      <c r="F350">
        <v>2.94896456544264E-2</v>
      </c>
      <c r="G350">
        <v>0.42308266193229099</v>
      </c>
      <c r="H350" t="s">
        <v>778</v>
      </c>
    </row>
    <row r="351" spans="1:8" x14ac:dyDescent="0.2">
      <c r="A351" t="s">
        <v>2303</v>
      </c>
      <c r="B351">
        <v>1.06712425980817E-2</v>
      </c>
      <c r="C351">
        <v>0.15265719958754301</v>
      </c>
      <c r="D351" t="s">
        <v>262</v>
      </c>
      <c r="E351" t="s">
        <v>961</v>
      </c>
      <c r="F351">
        <v>3.0364764428012399E-2</v>
      </c>
      <c r="G351">
        <v>0.43438239371946302</v>
      </c>
      <c r="H351" t="s">
        <v>778</v>
      </c>
    </row>
    <row r="352" spans="1:8" x14ac:dyDescent="0.2">
      <c r="A352" t="s">
        <v>576</v>
      </c>
      <c r="B352">
        <v>1.08052591453705E-2</v>
      </c>
      <c r="C352">
        <v>0.154130190797756</v>
      </c>
      <c r="D352" t="s">
        <v>262</v>
      </c>
      <c r="E352" t="s">
        <v>1948</v>
      </c>
      <c r="F352">
        <v>3.08246161478909E-2</v>
      </c>
      <c r="G352">
        <v>0.439693662523363</v>
      </c>
      <c r="H352" t="s">
        <v>778</v>
      </c>
    </row>
    <row r="353" spans="1:8" x14ac:dyDescent="0.2">
      <c r="A353" t="s">
        <v>432</v>
      </c>
      <c r="B353">
        <v>1.0862448067922401E-2</v>
      </c>
      <c r="C353">
        <v>0.15450198340735499</v>
      </c>
      <c r="D353" t="s">
        <v>262</v>
      </c>
      <c r="E353" t="s">
        <v>2564</v>
      </c>
      <c r="F353">
        <v>3.1194397124573101E-2</v>
      </c>
      <c r="G353">
        <v>0.44369337342802501</v>
      </c>
      <c r="H353" t="s">
        <v>778</v>
      </c>
    </row>
    <row r="354" spans="1:8" x14ac:dyDescent="0.2">
      <c r="A354" t="s">
        <v>648</v>
      </c>
      <c r="B354">
        <v>1.12083103404702E-2</v>
      </c>
      <c r="C354">
        <v>0.15896586437169699</v>
      </c>
      <c r="D354" t="s">
        <v>262</v>
      </c>
      <c r="E354" t="s">
        <v>1030</v>
      </c>
      <c r="F354">
        <v>3.21051714631468E-2</v>
      </c>
      <c r="G354">
        <v>0.451032630835002</v>
      </c>
      <c r="H354" t="s">
        <v>778</v>
      </c>
    </row>
    <row r="355" spans="1:8" x14ac:dyDescent="0.2">
      <c r="A355" t="s">
        <v>2517</v>
      </c>
      <c r="B355">
        <v>1.1583821707946199E-2</v>
      </c>
      <c r="C355">
        <v>0.1635608667581</v>
      </c>
      <c r="D355" t="s">
        <v>262</v>
      </c>
      <c r="E355" t="s">
        <v>999</v>
      </c>
      <c r="F355">
        <v>3.3535727040260498E-2</v>
      </c>
      <c r="G355">
        <v>0.451032630835002</v>
      </c>
      <c r="H355" t="s">
        <v>778</v>
      </c>
    </row>
    <row r="356" spans="1:8" x14ac:dyDescent="0.2">
      <c r="A356" t="s">
        <v>560</v>
      </c>
      <c r="B356">
        <v>1.1598192002186E-2</v>
      </c>
      <c r="C356">
        <v>0.1635608667581</v>
      </c>
      <c r="D356" t="s">
        <v>262</v>
      </c>
      <c r="E356" t="s">
        <v>1108</v>
      </c>
      <c r="F356">
        <v>3.3535727040260498E-2</v>
      </c>
      <c r="G356">
        <v>0.451032630835002</v>
      </c>
      <c r="H356" t="s">
        <v>778</v>
      </c>
    </row>
    <row r="357" spans="1:8" x14ac:dyDescent="0.2">
      <c r="A357" t="s">
        <v>668</v>
      </c>
      <c r="B357">
        <v>1.1666239871414E-2</v>
      </c>
      <c r="C357">
        <v>0.164054432639374</v>
      </c>
      <c r="D357" t="s">
        <v>262</v>
      </c>
      <c r="E357" t="s">
        <v>2496</v>
      </c>
      <c r="F357">
        <v>3.4555049200113402E-2</v>
      </c>
      <c r="G357">
        <v>0.451032630835002</v>
      </c>
      <c r="H357" t="s">
        <v>778</v>
      </c>
    </row>
    <row r="358" spans="1:8" x14ac:dyDescent="0.2">
      <c r="A358" t="s">
        <v>492</v>
      </c>
      <c r="B358">
        <v>1.18754447742546E-2</v>
      </c>
      <c r="C358">
        <v>0.16652459847288101</v>
      </c>
      <c r="D358" t="s">
        <v>262</v>
      </c>
      <c r="E358" t="s">
        <v>2565</v>
      </c>
      <c r="F358">
        <v>3.50722392228668E-2</v>
      </c>
      <c r="G358">
        <v>0.451032630835002</v>
      </c>
      <c r="H358" t="s">
        <v>778</v>
      </c>
    </row>
    <row r="359" spans="1:8" x14ac:dyDescent="0.2">
      <c r="A359" t="s">
        <v>664</v>
      </c>
      <c r="B359">
        <v>1.19523510866094E-2</v>
      </c>
      <c r="C359">
        <v>0.16666143481440701</v>
      </c>
      <c r="D359" t="s">
        <v>262</v>
      </c>
      <c r="E359" t="s">
        <v>838</v>
      </c>
      <c r="F359">
        <v>3.50722392228668E-2</v>
      </c>
      <c r="G359">
        <v>0.451032630835002</v>
      </c>
      <c r="H359" t="s">
        <v>778</v>
      </c>
    </row>
    <row r="360" spans="1:8" x14ac:dyDescent="0.2">
      <c r="A360" t="s">
        <v>589</v>
      </c>
      <c r="B360">
        <v>1.19523510866094E-2</v>
      </c>
      <c r="C360">
        <v>0.16666143481440701</v>
      </c>
      <c r="D360" t="s">
        <v>262</v>
      </c>
      <c r="E360" t="s">
        <v>1092</v>
      </c>
      <c r="F360">
        <v>3.50722392228668E-2</v>
      </c>
      <c r="G360">
        <v>0.451032630835002</v>
      </c>
      <c r="H360" t="s">
        <v>778</v>
      </c>
    </row>
    <row r="361" spans="1:8" x14ac:dyDescent="0.2">
      <c r="A361" t="s">
        <v>657</v>
      </c>
      <c r="B361">
        <v>1.20562051127987E-2</v>
      </c>
      <c r="C361">
        <v>0.16718309568109199</v>
      </c>
      <c r="D361" t="s">
        <v>262</v>
      </c>
      <c r="E361" t="s">
        <v>2566</v>
      </c>
      <c r="F361">
        <v>3.50722392228668E-2</v>
      </c>
      <c r="G361">
        <v>0.451032630835002</v>
      </c>
      <c r="H361" t="s">
        <v>778</v>
      </c>
    </row>
    <row r="362" spans="1:8" x14ac:dyDescent="0.2">
      <c r="A362" t="s">
        <v>565</v>
      </c>
      <c r="B362">
        <v>1.2057120921400301E-2</v>
      </c>
      <c r="C362">
        <v>0.16718309568109199</v>
      </c>
      <c r="D362" t="s">
        <v>262</v>
      </c>
      <c r="E362" t="s">
        <v>1013</v>
      </c>
      <c r="F362">
        <v>3.50722392228668E-2</v>
      </c>
      <c r="G362">
        <v>0.451032630835002</v>
      </c>
      <c r="H362" t="s">
        <v>778</v>
      </c>
    </row>
    <row r="363" spans="1:8" x14ac:dyDescent="0.2">
      <c r="A363" t="s">
        <v>456</v>
      </c>
      <c r="B363">
        <v>1.2154801266014601E-2</v>
      </c>
      <c r="C363">
        <v>0.168068059845394</v>
      </c>
      <c r="D363" t="s">
        <v>262</v>
      </c>
      <c r="E363" t="s">
        <v>2567</v>
      </c>
      <c r="F363">
        <v>3.50722392228668E-2</v>
      </c>
      <c r="G363">
        <v>0.451032630835002</v>
      </c>
      <c r="H363" t="s">
        <v>778</v>
      </c>
    </row>
    <row r="364" spans="1:8" x14ac:dyDescent="0.2">
      <c r="A364" t="s">
        <v>756</v>
      </c>
      <c r="B364">
        <v>1.27574956945983E-2</v>
      </c>
      <c r="C364">
        <v>0.17533345501356901</v>
      </c>
      <c r="D364" t="s">
        <v>262</v>
      </c>
      <c r="E364" t="s">
        <v>936</v>
      </c>
      <c r="F364">
        <v>3.50722392228668E-2</v>
      </c>
      <c r="G364">
        <v>0.451032630835002</v>
      </c>
      <c r="H364" t="s">
        <v>778</v>
      </c>
    </row>
    <row r="365" spans="1:8" x14ac:dyDescent="0.2">
      <c r="A365" t="s">
        <v>610</v>
      </c>
      <c r="B365">
        <v>1.30220442285119E-2</v>
      </c>
      <c r="C365">
        <v>0.17533345501356901</v>
      </c>
      <c r="D365" t="s">
        <v>262</v>
      </c>
      <c r="E365" t="s">
        <v>858</v>
      </c>
      <c r="F365">
        <v>3.50722392228668E-2</v>
      </c>
      <c r="G365">
        <v>0.451032630835002</v>
      </c>
      <c r="H365" t="s">
        <v>778</v>
      </c>
    </row>
    <row r="366" spans="1:8" x14ac:dyDescent="0.2">
      <c r="A366" t="s">
        <v>564</v>
      </c>
      <c r="B366">
        <v>1.30220442285119E-2</v>
      </c>
      <c r="C366">
        <v>0.17533345501356901</v>
      </c>
      <c r="D366" t="s">
        <v>262</v>
      </c>
      <c r="E366" t="s">
        <v>2310</v>
      </c>
      <c r="F366">
        <v>3.50722392228668E-2</v>
      </c>
      <c r="G366">
        <v>0.451032630835002</v>
      </c>
      <c r="H366" t="s">
        <v>778</v>
      </c>
    </row>
    <row r="367" spans="1:8" x14ac:dyDescent="0.2">
      <c r="A367" t="s">
        <v>2518</v>
      </c>
      <c r="B367">
        <v>1.32648764171271E-2</v>
      </c>
      <c r="C367">
        <v>0.17533345501356901</v>
      </c>
      <c r="D367" t="s">
        <v>262</v>
      </c>
      <c r="E367" t="s">
        <v>1049</v>
      </c>
      <c r="F367">
        <v>3.50722392228668E-2</v>
      </c>
      <c r="G367">
        <v>0.451032630835002</v>
      </c>
      <c r="H367" t="s">
        <v>778</v>
      </c>
    </row>
    <row r="368" spans="1:8" x14ac:dyDescent="0.2">
      <c r="A368" t="s">
        <v>515</v>
      </c>
      <c r="B368">
        <v>1.32648764171271E-2</v>
      </c>
      <c r="C368">
        <v>0.17533345501356901</v>
      </c>
      <c r="D368" t="s">
        <v>262</v>
      </c>
      <c r="E368" t="s">
        <v>1075</v>
      </c>
      <c r="F368">
        <v>3.50722392228668E-2</v>
      </c>
      <c r="G368">
        <v>0.451032630835002</v>
      </c>
      <c r="H368" t="s">
        <v>778</v>
      </c>
    </row>
    <row r="369" spans="1:8" x14ac:dyDescent="0.2">
      <c r="A369" t="s">
        <v>758</v>
      </c>
      <c r="B369">
        <v>1.33586436090026E-2</v>
      </c>
      <c r="C369">
        <v>0.17533345501356901</v>
      </c>
      <c r="D369" t="s">
        <v>262</v>
      </c>
      <c r="E369" t="s">
        <v>1091</v>
      </c>
      <c r="F369">
        <v>3.50722392228668E-2</v>
      </c>
      <c r="G369">
        <v>0.451032630835002</v>
      </c>
      <c r="H369" t="s">
        <v>778</v>
      </c>
    </row>
    <row r="370" spans="1:8" x14ac:dyDescent="0.2">
      <c r="A370" t="s">
        <v>766</v>
      </c>
      <c r="B370">
        <v>1.360055509136E-2</v>
      </c>
      <c r="C370">
        <v>0.17533345501356901</v>
      </c>
      <c r="D370" t="s">
        <v>262</v>
      </c>
      <c r="E370" t="s">
        <v>2568</v>
      </c>
      <c r="F370">
        <v>3.50722392228668E-2</v>
      </c>
      <c r="G370">
        <v>0.451032630835002</v>
      </c>
      <c r="H370" t="s">
        <v>778</v>
      </c>
    </row>
    <row r="371" spans="1:8" x14ac:dyDescent="0.2">
      <c r="A371" t="s">
        <v>524</v>
      </c>
      <c r="B371">
        <v>1.3608684280369701E-2</v>
      </c>
      <c r="C371">
        <v>0.17533345501356901</v>
      </c>
      <c r="D371" t="s">
        <v>262</v>
      </c>
      <c r="E371" t="s">
        <v>2306</v>
      </c>
      <c r="F371">
        <v>3.50722392228668E-2</v>
      </c>
      <c r="G371">
        <v>0.451032630835002</v>
      </c>
      <c r="H371" t="s">
        <v>778</v>
      </c>
    </row>
    <row r="372" spans="1:8" x14ac:dyDescent="0.2">
      <c r="A372" t="s">
        <v>1971</v>
      </c>
      <c r="B372">
        <v>1.3704548860851099E-2</v>
      </c>
      <c r="C372">
        <v>0.17533345501356901</v>
      </c>
      <c r="D372" t="s">
        <v>262</v>
      </c>
      <c r="E372" t="s">
        <v>2569</v>
      </c>
      <c r="F372">
        <v>3.50722392228668E-2</v>
      </c>
      <c r="G372">
        <v>0.451032630835002</v>
      </c>
      <c r="H372" t="s">
        <v>778</v>
      </c>
    </row>
    <row r="373" spans="1:8" x14ac:dyDescent="0.2">
      <c r="A373" t="s">
        <v>2519</v>
      </c>
      <c r="B373">
        <v>1.3704548860851099E-2</v>
      </c>
      <c r="C373">
        <v>0.17533345501356901</v>
      </c>
      <c r="D373" t="s">
        <v>262</v>
      </c>
      <c r="E373" t="s">
        <v>861</v>
      </c>
      <c r="F373">
        <v>3.50722392228668E-2</v>
      </c>
      <c r="G373">
        <v>0.451032630835002</v>
      </c>
      <c r="H373" t="s">
        <v>778</v>
      </c>
    </row>
    <row r="374" spans="1:8" x14ac:dyDescent="0.2">
      <c r="A374" t="s">
        <v>628</v>
      </c>
      <c r="B374">
        <v>1.3704548860851099E-2</v>
      </c>
      <c r="C374">
        <v>0.17533345501356901</v>
      </c>
      <c r="D374" t="s">
        <v>262</v>
      </c>
      <c r="E374" t="s">
        <v>2305</v>
      </c>
      <c r="F374">
        <v>3.50722392228668E-2</v>
      </c>
      <c r="G374">
        <v>0.451032630835002</v>
      </c>
      <c r="H374" t="s">
        <v>778</v>
      </c>
    </row>
    <row r="375" spans="1:8" x14ac:dyDescent="0.2">
      <c r="A375" t="s">
        <v>624</v>
      </c>
      <c r="B375">
        <v>1.3704548860851099E-2</v>
      </c>
      <c r="C375">
        <v>0.17533345501356901</v>
      </c>
      <c r="D375" t="s">
        <v>262</v>
      </c>
      <c r="E375" t="s">
        <v>891</v>
      </c>
      <c r="F375">
        <v>3.50722392228668E-2</v>
      </c>
      <c r="G375">
        <v>0.451032630835002</v>
      </c>
      <c r="H375" t="s">
        <v>778</v>
      </c>
    </row>
    <row r="376" spans="1:8" x14ac:dyDescent="0.2">
      <c r="A376" t="s">
        <v>619</v>
      </c>
      <c r="B376">
        <v>1.3704548860851099E-2</v>
      </c>
      <c r="C376">
        <v>0.17533345501356901</v>
      </c>
      <c r="D376" t="s">
        <v>262</v>
      </c>
      <c r="E376" t="s">
        <v>2570</v>
      </c>
      <c r="F376">
        <v>3.50722392228668E-2</v>
      </c>
      <c r="G376">
        <v>0.451032630835002</v>
      </c>
      <c r="H376" t="s">
        <v>778</v>
      </c>
    </row>
    <row r="377" spans="1:8" x14ac:dyDescent="0.2">
      <c r="A377" t="s">
        <v>680</v>
      </c>
      <c r="B377">
        <v>1.3704548860851099E-2</v>
      </c>
      <c r="C377">
        <v>0.17533345501356901</v>
      </c>
      <c r="D377" t="s">
        <v>262</v>
      </c>
      <c r="E377" t="s">
        <v>1048</v>
      </c>
      <c r="F377">
        <v>3.50722392228668E-2</v>
      </c>
      <c r="G377">
        <v>0.451032630835002</v>
      </c>
      <c r="H377" t="s">
        <v>778</v>
      </c>
    </row>
    <row r="378" spans="1:8" x14ac:dyDescent="0.2">
      <c r="A378" t="s">
        <v>625</v>
      </c>
      <c r="B378">
        <v>1.3704548860851099E-2</v>
      </c>
      <c r="C378">
        <v>0.17533345501356901</v>
      </c>
      <c r="D378" t="s">
        <v>262</v>
      </c>
      <c r="E378" t="s">
        <v>2571</v>
      </c>
      <c r="F378">
        <v>3.50722392228668E-2</v>
      </c>
      <c r="G378">
        <v>0.451032630835002</v>
      </c>
      <c r="H378" t="s">
        <v>778</v>
      </c>
    </row>
    <row r="379" spans="1:8" x14ac:dyDescent="0.2">
      <c r="A379" t="s">
        <v>2493</v>
      </c>
      <c r="B379">
        <v>1.3704548860851099E-2</v>
      </c>
      <c r="C379">
        <v>0.17533345501356901</v>
      </c>
      <c r="D379" t="s">
        <v>262</v>
      </c>
      <c r="E379" t="s">
        <v>2572</v>
      </c>
      <c r="F379">
        <v>3.50722392228668E-2</v>
      </c>
      <c r="G379">
        <v>0.451032630835002</v>
      </c>
      <c r="H379" t="s">
        <v>778</v>
      </c>
    </row>
    <row r="380" spans="1:8" x14ac:dyDescent="0.2">
      <c r="A380" t="s">
        <v>630</v>
      </c>
      <c r="B380">
        <v>1.3704548860851099E-2</v>
      </c>
      <c r="C380">
        <v>0.17533345501356901</v>
      </c>
      <c r="D380" t="s">
        <v>262</v>
      </c>
      <c r="E380" t="s">
        <v>992</v>
      </c>
      <c r="F380">
        <v>3.50722392228668E-2</v>
      </c>
      <c r="G380">
        <v>0.451032630835002</v>
      </c>
      <c r="H380" t="s">
        <v>778</v>
      </c>
    </row>
    <row r="381" spans="1:8" x14ac:dyDescent="0.2">
      <c r="A381" t="s">
        <v>631</v>
      </c>
      <c r="B381">
        <v>1.3704548860851099E-2</v>
      </c>
      <c r="C381">
        <v>0.17533345501356901</v>
      </c>
      <c r="D381" t="s">
        <v>262</v>
      </c>
      <c r="E381" t="s">
        <v>865</v>
      </c>
      <c r="F381">
        <v>3.50722392228668E-2</v>
      </c>
      <c r="G381">
        <v>0.451032630835002</v>
      </c>
      <c r="H381" t="s">
        <v>778</v>
      </c>
    </row>
    <row r="382" spans="1:8" x14ac:dyDescent="0.2">
      <c r="A382" t="s">
        <v>679</v>
      </c>
      <c r="B382">
        <v>1.3704548860851099E-2</v>
      </c>
      <c r="C382">
        <v>0.17533345501356901</v>
      </c>
      <c r="D382" t="s">
        <v>262</v>
      </c>
      <c r="E382" t="s">
        <v>2573</v>
      </c>
      <c r="F382">
        <v>3.50722392228668E-2</v>
      </c>
      <c r="G382">
        <v>0.451032630835002</v>
      </c>
      <c r="H382" t="s">
        <v>778</v>
      </c>
    </row>
    <row r="383" spans="1:8" x14ac:dyDescent="0.2">
      <c r="A383" t="s">
        <v>621</v>
      </c>
      <c r="B383">
        <v>1.3704548860851099E-2</v>
      </c>
      <c r="C383">
        <v>0.17533345501356901</v>
      </c>
      <c r="D383" t="s">
        <v>262</v>
      </c>
      <c r="E383" t="s">
        <v>2574</v>
      </c>
      <c r="F383">
        <v>3.50722392228668E-2</v>
      </c>
      <c r="G383">
        <v>0.451032630835002</v>
      </c>
      <c r="H383" t="s">
        <v>778</v>
      </c>
    </row>
    <row r="384" spans="1:8" x14ac:dyDescent="0.2">
      <c r="A384" t="s">
        <v>2520</v>
      </c>
      <c r="B384">
        <v>1.3704548860851099E-2</v>
      </c>
      <c r="C384">
        <v>0.17533345501356901</v>
      </c>
      <c r="D384" t="s">
        <v>262</v>
      </c>
      <c r="E384" t="s">
        <v>888</v>
      </c>
      <c r="F384">
        <v>3.50722392228668E-2</v>
      </c>
      <c r="G384">
        <v>0.451032630835002</v>
      </c>
      <c r="H384" t="s">
        <v>778</v>
      </c>
    </row>
    <row r="385" spans="1:8" x14ac:dyDescent="0.2">
      <c r="A385" t="s">
        <v>623</v>
      </c>
      <c r="B385">
        <v>1.3704548860851099E-2</v>
      </c>
      <c r="C385">
        <v>0.17533345501356901</v>
      </c>
      <c r="D385" t="s">
        <v>262</v>
      </c>
      <c r="E385" t="s">
        <v>899</v>
      </c>
      <c r="F385">
        <v>3.50722392228668E-2</v>
      </c>
      <c r="G385">
        <v>0.451032630835002</v>
      </c>
      <c r="H385" t="s">
        <v>778</v>
      </c>
    </row>
    <row r="386" spans="1:8" x14ac:dyDescent="0.2">
      <c r="A386" t="s">
        <v>629</v>
      </c>
      <c r="B386">
        <v>1.3704548860851099E-2</v>
      </c>
      <c r="C386">
        <v>0.17533345501356901</v>
      </c>
      <c r="D386" t="s">
        <v>262</v>
      </c>
      <c r="E386" t="s">
        <v>2575</v>
      </c>
      <c r="F386">
        <v>3.50722392228668E-2</v>
      </c>
      <c r="G386">
        <v>0.451032630835002</v>
      </c>
      <c r="H386" t="s">
        <v>778</v>
      </c>
    </row>
    <row r="387" spans="1:8" x14ac:dyDescent="0.2">
      <c r="A387" t="s">
        <v>751</v>
      </c>
      <c r="B387">
        <v>1.3704548860851099E-2</v>
      </c>
      <c r="C387">
        <v>0.17533345501356901</v>
      </c>
      <c r="D387" t="s">
        <v>262</v>
      </c>
      <c r="E387" t="s">
        <v>839</v>
      </c>
      <c r="F387">
        <v>3.50722392228668E-2</v>
      </c>
      <c r="G387">
        <v>0.451032630835002</v>
      </c>
      <c r="H387" t="s">
        <v>778</v>
      </c>
    </row>
    <row r="388" spans="1:8" x14ac:dyDescent="0.2">
      <c r="A388" t="s">
        <v>622</v>
      </c>
      <c r="B388">
        <v>1.3704548860851099E-2</v>
      </c>
      <c r="C388">
        <v>0.17533345501356901</v>
      </c>
      <c r="D388" t="s">
        <v>262</v>
      </c>
      <c r="E388" t="s">
        <v>1020</v>
      </c>
      <c r="F388">
        <v>3.50722392228668E-2</v>
      </c>
      <c r="G388">
        <v>0.451032630835002</v>
      </c>
      <c r="H388" t="s">
        <v>778</v>
      </c>
    </row>
    <row r="389" spans="1:8" x14ac:dyDescent="0.2">
      <c r="A389" t="s">
        <v>2521</v>
      </c>
      <c r="B389">
        <v>1.3704548860851099E-2</v>
      </c>
      <c r="C389">
        <v>0.17533345501356901</v>
      </c>
      <c r="D389" t="s">
        <v>262</v>
      </c>
      <c r="E389" t="s">
        <v>2576</v>
      </c>
      <c r="F389">
        <v>3.50722392228668E-2</v>
      </c>
      <c r="G389">
        <v>0.451032630835002</v>
      </c>
      <c r="H389" t="s">
        <v>778</v>
      </c>
    </row>
    <row r="390" spans="1:8" x14ac:dyDescent="0.2">
      <c r="A390" t="s">
        <v>620</v>
      </c>
      <c r="B390">
        <v>1.3704548860851099E-2</v>
      </c>
      <c r="C390">
        <v>0.17533345501356901</v>
      </c>
      <c r="D390" t="s">
        <v>262</v>
      </c>
      <c r="E390" t="s">
        <v>906</v>
      </c>
      <c r="F390">
        <v>3.50722392228668E-2</v>
      </c>
      <c r="G390">
        <v>0.451032630835002</v>
      </c>
      <c r="H390" t="s">
        <v>778</v>
      </c>
    </row>
    <row r="391" spans="1:8" x14ac:dyDescent="0.2">
      <c r="A391" t="s">
        <v>626</v>
      </c>
      <c r="B391">
        <v>1.3704548860851099E-2</v>
      </c>
      <c r="C391">
        <v>0.17533345501356901</v>
      </c>
      <c r="D391" t="s">
        <v>262</v>
      </c>
      <c r="E391" t="s">
        <v>2577</v>
      </c>
      <c r="F391">
        <v>3.5290977310589403E-2</v>
      </c>
      <c r="G391">
        <v>0.45267289759629398</v>
      </c>
      <c r="H391" t="s">
        <v>778</v>
      </c>
    </row>
    <row r="392" spans="1:8" x14ac:dyDescent="0.2">
      <c r="A392" t="s">
        <v>2281</v>
      </c>
      <c r="B392">
        <v>1.3704548860851099E-2</v>
      </c>
      <c r="C392">
        <v>0.17533345501356901</v>
      </c>
      <c r="D392" t="s">
        <v>262</v>
      </c>
      <c r="E392" t="s">
        <v>2578</v>
      </c>
      <c r="F392">
        <v>3.5970635051018197E-2</v>
      </c>
      <c r="G392">
        <v>0.45934756984427799</v>
      </c>
      <c r="H392" t="s">
        <v>778</v>
      </c>
    </row>
    <row r="393" spans="1:8" x14ac:dyDescent="0.2">
      <c r="A393" t="s">
        <v>2017</v>
      </c>
      <c r="B393">
        <v>1.40207874571125E-2</v>
      </c>
      <c r="C393">
        <v>0.17891822348870601</v>
      </c>
      <c r="D393" t="s">
        <v>262</v>
      </c>
      <c r="E393" t="s">
        <v>2579</v>
      </c>
      <c r="F393">
        <v>3.5996415122768799E-2</v>
      </c>
      <c r="G393">
        <v>0.45934756984427799</v>
      </c>
      <c r="H393" t="s">
        <v>778</v>
      </c>
    </row>
    <row r="394" spans="1:8" x14ac:dyDescent="0.2">
      <c r="A394" t="s">
        <v>740</v>
      </c>
      <c r="B394">
        <v>1.46817952614144E-2</v>
      </c>
      <c r="C394">
        <v>0.186872901737592</v>
      </c>
      <c r="D394" t="s">
        <v>262</v>
      </c>
      <c r="E394" t="s">
        <v>2580</v>
      </c>
      <c r="F394">
        <v>3.6266191303263202E-2</v>
      </c>
      <c r="G394">
        <v>0.461603522126663</v>
      </c>
      <c r="H394" t="s">
        <v>778</v>
      </c>
    </row>
    <row r="395" spans="1:8" x14ac:dyDescent="0.2">
      <c r="A395" t="s">
        <v>763</v>
      </c>
      <c r="B395">
        <v>1.6190693843800601E-2</v>
      </c>
      <c r="C395">
        <v>0.20450535430184799</v>
      </c>
      <c r="D395" t="s">
        <v>262</v>
      </c>
      <c r="E395" t="s">
        <v>972</v>
      </c>
      <c r="F395">
        <v>3.6662466925541697E-2</v>
      </c>
      <c r="G395">
        <v>0.46545392792426799</v>
      </c>
      <c r="H395" t="s">
        <v>778</v>
      </c>
    </row>
    <row r="396" spans="1:8" x14ac:dyDescent="0.2">
      <c r="A396" t="s">
        <v>2055</v>
      </c>
      <c r="B396">
        <v>1.6190693843800601E-2</v>
      </c>
      <c r="C396">
        <v>0.20450535430184799</v>
      </c>
      <c r="D396" t="s">
        <v>262</v>
      </c>
      <c r="E396" t="s">
        <v>2581</v>
      </c>
      <c r="F396">
        <v>3.77340995824757E-2</v>
      </c>
      <c r="G396">
        <v>0.47470820372709299</v>
      </c>
      <c r="H396" t="s">
        <v>778</v>
      </c>
    </row>
    <row r="397" spans="1:8" x14ac:dyDescent="0.2">
      <c r="A397" t="s">
        <v>660</v>
      </c>
      <c r="B397">
        <v>1.6190693843800601E-2</v>
      </c>
      <c r="C397">
        <v>0.20450535430184799</v>
      </c>
      <c r="D397" t="s">
        <v>262</v>
      </c>
      <c r="E397" t="s">
        <v>1101</v>
      </c>
      <c r="F397">
        <v>3.77340995824757E-2</v>
      </c>
      <c r="G397">
        <v>0.47470820372709299</v>
      </c>
      <c r="H397" t="s">
        <v>778</v>
      </c>
    </row>
    <row r="398" spans="1:8" x14ac:dyDescent="0.2">
      <c r="A398" t="s">
        <v>513</v>
      </c>
      <c r="B398">
        <v>1.6282563161266601E-2</v>
      </c>
      <c r="C398">
        <v>0.205143765310983</v>
      </c>
      <c r="D398" t="s">
        <v>262</v>
      </c>
      <c r="E398" t="s">
        <v>2582</v>
      </c>
      <c r="F398">
        <v>3.7855862172996801E-2</v>
      </c>
      <c r="G398">
        <v>0.47470820372709299</v>
      </c>
      <c r="H398" t="s">
        <v>778</v>
      </c>
    </row>
    <row r="399" spans="1:8" x14ac:dyDescent="0.2">
      <c r="A399" t="s">
        <v>553</v>
      </c>
      <c r="B399">
        <v>1.6920867068650002E-2</v>
      </c>
      <c r="C399">
        <v>0.21264603576905999</v>
      </c>
      <c r="D399" t="s">
        <v>262</v>
      </c>
      <c r="E399" t="s">
        <v>2165</v>
      </c>
      <c r="F399">
        <v>3.79941142811357E-2</v>
      </c>
      <c r="G399">
        <v>0.47470820372709299</v>
      </c>
      <c r="H399" t="s">
        <v>778</v>
      </c>
    </row>
    <row r="400" spans="1:8" x14ac:dyDescent="0.2">
      <c r="A400" t="s">
        <v>676</v>
      </c>
      <c r="B400">
        <v>1.7260055644402701E-2</v>
      </c>
      <c r="C400">
        <v>0.21636089954246199</v>
      </c>
      <c r="D400" t="s">
        <v>262</v>
      </c>
      <c r="E400" t="s">
        <v>2583</v>
      </c>
      <c r="F400">
        <v>3.8156441032858597E-2</v>
      </c>
      <c r="G400">
        <v>0.47470820372709299</v>
      </c>
      <c r="H400" t="s">
        <v>778</v>
      </c>
    </row>
    <row r="401" spans="1:8" x14ac:dyDescent="0.2">
      <c r="A401" t="s">
        <v>2282</v>
      </c>
      <c r="B401">
        <v>1.7764566985569E-2</v>
      </c>
      <c r="C401">
        <v>0.22212420784978501</v>
      </c>
      <c r="D401" t="s">
        <v>262</v>
      </c>
      <c r="E401" t="s">
        <v>982</v>
      </c>
      <c r="F401">
        <v>3.8156441032858597E-2</v>
      </c>
      <c r="G401">
        <v>0.47470820372709299</v>
      </c>
      <c r="H401" t="s">
        <v>778</v>
      </c>
    </row>
    <row r="402" spans="1:8" x14ac:dyDescent="0.2">
      <c r="A402" t="s">
        <v>655</v>
      </c>
      <c r="B402">
        <v>1.7842639051796401E-2</v>
      </c>
      <c r="C402">
        <v>0.22253984988220399</v>
      </c>
      <c r="D402" t="s">
        <v>262</v>
      </c>
      <c r="E402" t="s">
        <v>1085</v>
      </c>
      <c r="F402">
        <v>3.8156441032858597E-2</v>
      </c>
      <c r="G402">
        <v>0.47470820372709299</v>
      </c>
      <c r="H402" t="s">
        <v>778</v>
      </c>
    </row>
    <row r="403" spans="1:8" x14ac:dyDescent="0.2">
      <c r="A403" t="s">
        <v>715</v>
      </c>
      <c r="B403">
        <v>1.8412808859202399E-2</v>
      </c>
      <c r="C403">
        <v>0.22778203729504001</v>
      </c>
      <c r="D403" t="s">
        <v>262</v>
      </c>
      <c r="E403" t="s">
        <v>2584</v>
      </c>
      <c r="F403">
        <v>3.8156441032858597E-2</v>
      </c>
      <c r="G403">
        <v>0.47470820372709299</v>
      </c>
      <c r="H403" t="s">
        <v>778</v>
      </c>
    </row>
    <row r="404" spans="1:8" x14ac:dyDescent="0.2">
      <c r="A404" t="s">
        <v>661</v>
      </c>
      <c r="B404">
        <v>1.8463204299420499E-2</v>
      </c>
      <c r="C404">
        <v>0.22778203729504001</v>
      </c>
      <c r="D404" t="s">
        <v>262</v>
      </c>
      <c r="E404" t="s">
        <v>2585</v>
      </c>
      <c r="F404">
        <v>3.8773439801241899E-2</v>
      </c>
      <c r="G404">
        <v>0.47878446560538501</v>
      </c>
      <c r="H404" t="s">
        <v>778</v>
      </c>
    </row>
    <row r="405" spans="1:8" x14ac:dyDescent="0.2">
      <c r="A405" t="s">
        <v>2522</v>
      </c>
      <c r="B405">
        <v>1.8492377322703701E-2</v>
      </c>
      <c r="C405">
        <v>0.22778203729504001</v>
      </c>
      <c r="D405" t="s">
        <v>262</v>
      </c>
      <c r="E405" t="s">
        <v>995</v>
      </c>
      <c r="F405">
        <v>3.8773439801241899E-2</v>
      </c>
      <c r="G405">
        <v>0.47878446560538501</v>
      </c>
      <c r="H405" t="s">
        <v>778</v>
      </c>
    </row>
    <row r="406" spans="1:8" x14ac:dyDescent="0.2">
      <c r="A406" t="s">
        <v>2002</v>
      </c>
      <c r="B406">
        <v>1.8492377322703701E-2</v>
      </c>
      <c r="C406">
        <v>0.22778203729504001</v>
      </c>
      <c r="D406" t="s">
        <v>262</v>
      </c>
      <c r="E406" t="s">
        <v>2586</v>
      </c>
      <c r="F406">
        <v>3.8773439801241899E-2</v>
      </c>
      <c r="G406">
        <v>0.47878446560538501</v>
      </c>
      <c r="H406" t="s">
        <v>778</v>
      </c>
    </row>
    <row r="407" spans="1:8" x14ac:dyDescent="0.2">
      <c r="A407" t="s">
        <v>734</v>
      </c>
      <c r="B407">
        <v>1.8492377322703701E-2</v>
      </c>
      <c r="C407">
        <v>0.22778203729504001</v>
      </c>
      <c r="D407" t="s">
        <v>262</v>
      </c>
      <c r="E407" t="s">
        <v>1113</v>
      </c>
      <c r="F407">
        <v>3.8880095315989301E-2</v>
      </c>
      <c r="G407">
        <v>0.47891015669620601</v>
      </c>
      <c r="H407" t="s">
        <v>778</v>
      </c>
    </row>
    <row r="408" spans="1:8" x14ac:dyDescent="0.2">
      <c r="A408" t="s">
        <v>2280</v>
      </c>
      <c r="B408">
        <v>1.8949123848858201E-2</v>
      </c>
      <c r="C408">
        <v>0.23283032372706</v>
      </c>
      <c r="D408" t="s">
        <v>262</v>
      </c>
      <c r="E408" t="s">
        <v>2587</v>
      </c>
      <c r="F408">
        <v>4.2862335937649598E-2</v>
      </c>
      <c r="G408">
        <v>0.526655038600229</v>
      </c>
      <c r="H408" t="s">
        <v>778</v>
      </c>
    </row>
    <row r="409" spans="1:8" x14ac:dyDescent="0.2">
      <c r="A409" t="s">
        <v>2523</v>
      </c>
      <c r="B409">
        <v>1.93520259517274E-2</v>
      </c>
      <c r="C409">
        <v>0.237193720554012</v>
      </c>
      <c r="D409" t="s">
        <v>262</v>
      </c>
      <c r="E409" t="s">
        <v>2312</v>
      </c>
      <c r="F409">
        <v>4.3016672888645302E-2</v>
      </c>
      <c r="G409">
        <v>0.52724633140551902</v>
      </c>
      <c r="H409" t="s">
        <v>778</v>
      </c>
    </row>
    <row r="410" spans="1:8" x14ac:dyDescent="0.2">
      <c r="A410" t="s">
        <v>545</v>
      </c>
      <c r="B410">
        <v>1.9884167595941998E-2</v>
      </c>
      <c r="C410">
        <v>0.24311578311885701</v>
      </c>
      <c r="D410" t="s">
        <v>262</v>
      </c>
      <c r="E410" t="s">
        <v>1942</v>
      </c>
      <c r="F410">
        <v>4.43760001826152E-2</v>
      </c>
      <c r="G410">
        <v>0.54256764755296005</v>
      </c>
      <c r="H410" t="s">
        <v>778</v>
      </c>
    </row>
    <row r="411" spans="1:8" x14ac:dyDescent="0.2">
      <c r="A411" t="s">
        <v>2524</v>
      </c>
      <c r="B411">
        <v>2.01121358864873E-2</v>
      </c>
      <c r="C411">
        <v>0.243504006196397</v>
      </c>
      <c r="D411" t="s">
        <v>262</v>
      </c>
      <c r="E411" t="s">
        <v>1008</v>
      </c>
      <c r="F411">
        <v>4.4560484079126397E-2</v>
      </c>
      <c r="G411">
        <v>0.54348462645892703</v>
      </c>
      <c r="H411" t="s">
        <v>778</v>
      </c>
    </row>
    <row r="412" spans="1:8" x14ac:dyDescent="0.2">
      <c r="A412" t="s">
        <v>2525</v>
      </c>
      <c r="B412">
        <v>2.01121358864873E-2</v>
      </c>
      <c r="C412">
        <v>0.243504006196397</v>
      </c>
      <c r="D412" t="s">
        <v>262</v>
      </c>
      <c r="E412" t="s">
        <v>1947</v>
      </c>
      <c r="F412">
        <v>4.63928673608364E-2</v>
      </c>
      <c r="G412">
        <v>0.56444655289017598</v>
      </c>
      <c r="H412" t="s">
        <v>778</v>
      </c>
    </row>
    <row r="413" spans="1:8" x14ac:dyDescent="0.2">
      <c r="A413" t="s">
        <v>2284</v>
      </c>
      <c r="B413">
        <v>2.01121358864873E-2</v>
      </c>
      <c r="C413">
        <v>0.243504006196397</v>
      </c>
      <c r="D413" t="s">
        <v>262</v>
      </c>
      <c r="E413" t="s">
        <v>2588</v>
      </c>
      <c r="F413">
        <v>4.7004493738334499E-2</v>
      </c>
      <c r="G413">
        <v>0.566193462769085</v>
      </c>
      <c r="H413" t="s">
        <v>778</v>
      </c>
    </row>
    <row r="414" spans="1:8" x14ac:dyDescent="0.2">
      <c r="A414" t="s">
        <v>2283</v>
      </c>
      <c r="B414">
        <v>2.01121358864873E-2</v>
      </c>
      <c r="C414">
        <v>0.243504006196397</v>
      </c>
      <c r="D414" t="s">
        <v>262</v>
      </c>
      <c r="E414" t="s">
        <v>1060</v>
      </c>
      <c r="F414">
        <v>4.7004493738334499E-2</v>
      </c>
      <c r="G414">
        <v>0.566193462769085</v>
      </c>
      <c r="H414" t="s">
        <v>778</v>
      </c>
    </row>
    <row r="415" spans="1:8" x14ac:dyDescent="0.2">
      <c r="A415" t="s">
        <v>614</v>
      </c>
      <c r="B415">
        <v>2.0860385715341202E-2</v>
      </c>
      <c r="C415">
        <v>0.251337268667363</v>
      </c>
      <c r="D415" t="s">
        <v>262</v>
      </c>
      <c r="E415" t="s">
        <v>2589</v>
      </c>
      <c r="F415">
        <v>4.7004493738334499E-2</v>
      </c>
      <c r="G415">
        <v>0.566193462769085</v>
      </c>
      <c r="H415" t="s">
        <v>778</v>
      </c>
    </row>
    <row r="416" spans="1:8" x14ac:dyDescent="0.2">
      <c r="A416" t="s">
        <v>613</v>
      </c>
      <c r="B416">
        <v>2.0860385715341202E-2</v>
      </c>
      <c r="C416">
        <v>0.251337268667363</v>
      </c>
      <c r="D416" t="s">
        <v>262</v>
      </c>
      <c r="E416" t="s">
        <v>1015</v>
      </c>
      <c r="F416">
        <v>4.7562988310779299E-2</v>
      </c>
      <c r="G416">
        <v>0.566193462769085</v>
      </c>
      <c r="H416" t="s">
        <v>778</v>
      </c>
    </row>
    <row r="417" spans="1:8" x14ac:dyDescent="0.2">
      <c r="A417" t="s">
        <v>538</v>
      </c>
      <c r="B417">
        <v>2.1421635925213602E-2</v>
      </c>
      <c r="C417">
        <v>0.25674472598408499</v>
      </c>
      <c r="D417" t="s">
        <v>262</v>
      </c>
      <c r="E417" t="s">
        <v>1099</v>
      </c>
      <c r="F417">
        <v>4.7562988310779299E-2</v>
      </c>
      <c r="G417">
        <v>0.566193462769085</v>
      </c>
      <c r="H417" t="s">
        <v>778</v>
      </c>
    </row>
    <row r="418" spans="1:8" x14ac:dyDescent="0.2">
      <c r="A418" t="s">
        <v>745</v>
      </c>
      <c r="B418">
        <v>2.1464355617122299E-2</v>
      </c>
      <c r="C418">
        <v>0.25674472598408499</v>
      </c>
      <c r="D418" t="s">
        <v>262</v>
      </c>
      <c r="E418" t="s">
        <v>2590</v>
      </c>
      <c r="F418">
        <v>4.7562988310779299E-2</v>
      </c>
      <c r="G418">
        <v>0.566193462769085</v>
      </c>
      <c r="H418" t="s">
        <v>778</v>
      </c>
    </row>
    <row r="419" spans="1:8" x14ac:dyDescent="0.2">
      <c r="A419" t="s">
        <v>540</v>
      </c>
      <c r="B419">
        <v>2.1464355617122299E-2</v>
      </c>
      <c r="C419">
        <v>0.25674472598408499</v>
      </c>
      <c r="D419" t="s">
        <v>262</v>
      </c>
      <c r="E419" t="s">
        <v>1096</v>
      </c>
      <c r="F419">
        <v>4.7562988310779299E-2</v>
      </c>
      <c r="G419">
        <v>0.566193462769085</v>
      </c>
      <c r="H419" t="s">
        <v>778</v>
      </c>
    </row>
    <row r="420" spans="1:8" x14ac:dyDescent="0.2">
      <c r="A420" t="s">
        <v>2299</v>
      </c>
      <c r="B420">
        <v>2.1635236413232398E-2</v>
      </c>
      <c r="C420">
        <v>0.257547514521069</v>
      </c>
      <c r="D420" t="s">
        <v>262</v>
      </c>
      <c r="E420" t="s">
        <v>1097</v>
      </c>
      <c r="F420">
        <v>4.7562988310779299E-2</v>
      </c>
      <c r="G420">
        <v>0.566193462769085</v>
      </c>
      <c r="H420" t="s">
        <v>778</v>
      </c>
    </row>
    <row r="421" spans="1:8" x14ac:dyDescent="0.2">
      <c r="A421" t="s">
        <v>730</v>
      </c>
      <c r="B421">
        <v>2.1635236413232398E-2</v>
      </c>
      <c r="C421">
        <v>0.257547514521069</v>
      </c>
      <c r="D421" t="s">
        <v>262</v>
      </c>
      <c r="E421" t="s">
        <v>2324</v>
      </c>
      <c r="F421">
        <v>4.7562988310779299E-2</v>
      </c>
      <c r="G421">
        <v>0.566193462769085</v>
      </c>
      <c r="H421" t="s">
        <v>778</v>
      </c>
    </row>
    <row r="422" spans="1:8" x14ac:dyDescent="0.2">
      <c r="A422" t="s">
        <v>2526</v>
      </c>
      <c r="B422">
        <v>2.2125398682032699E-2</v>
      </c>
      <c r="C422">
        <v>0.25993799292955699</v>
      </c>
      <c r="D422" t="s">
        <v>262</v>
      </c>
      <c r="E422" t="s">
        <v>2156</v>
      </c>
      <c r="F422">
        <v>4.9295468809945599E-2</v>
      </c>
      <c r="G422">
        <v>0.56671092418176805</v>
      </c>
      <c r="H422" t="s">
        <v>778</v>
      </c>
    </row>
    <row r="423" spans="1:8" x14ac:dyDescent="0.2">
      <c r="A423" t="s">
        <v>748</v>
      </c>
      <c r="B423">
        <v>2.2125398682032699E-2</v>
      </c>
      <c r="C423">
        <v>0.25993799292955699</v>
      </c>
      <c r="D423" t="s">
        <v>262</v>
      </c>
      <c r="E423" t="s">
        <v>2591</v>
      </c>
      <c r="F423">
        <v>4.9615766947787701E-2</v>
      </c>
      <c r="G423">
        <v>0.56671092418176805</v>
      </c>
      <c r="H423" t="s">
        <v>778</v>
      </c>
    </row>
    <row r="424" spans="1:8" x14ac:dyDescent="0.2">
      <c r="A424" t="s">
        <v>726</v>
      </c>
      <c r="B424">
        <v>2.2125398682032699E-2</v>
      </c>
      <c r="C424">
        <v>0.25993799292955699</v>
      </c>
      <c r="D424" t="s">
        <v>262</v>
      </c>
      <c r="E424" t="s">
        <v>2592</v>
      </c>
      <c r="F424">
        <v>4.9635992344730102E-2</v>
      </c>
      <c r="G424">
        <v>0.56671092418176805</v>
      </c>
      <c r="H424" t="s">
        <v>778</v>
      </c>
    </row>
    <row r="425" spans="1:8" x14ac:dyDescent="0.2">
      <c r="A425" t="s">
        <v>597</v>
      </c>
      <c r="B425">
        <v>2.2125398682032699E-2</v>
      </c>
      <c r="C425">
        <v>0.25993799292955699</v>
      </c>
      <c r="D425" t="s">
        <v>262</v>
      </c>
    </row>
    <row r="426" spans="1:8" x14ac:dyDescent="0.2">
      <c r="A426" t="s">
        <v>2286</v>
      </c>
      <c r="B426">
        <v>2.2125398682032699E-2</v>
      </c>
      <c r="C426">
        <v>0.25993799292955699</v>
      </c>
      <c r="D426" t="s">
        <v>262</v>
      </c>
    </row>
    <row r="427" spans="1:8" x14ac:dyDescent="0.2">
      <c r="A427" t="s">
        <v>774</v>
      </c>
      <c r="B427">
        <v>2.25167882674677E-2</v>
      </c>
      <c r="C427">
        <v>0.25993799292955699</v>
      </c>
      <c r="D427" t="s">
        <v>262</v>
      </c>
    </row>
    <row r="428" spans="1:8" x14ac:dyDescent="0.2">
      <c r="A428" t="s">
        <v>632</v>
      </c>
      <c r="B428">
        <v>2.25167882674677E-2</v>
      </c>
      <c r="C428">
        <v>0.25993799292955699</v>
      </c>
      <c r="D428" t="s">
        <v>262</v>
      </c>
    </row>
    <row r="429" spans="1:8" x14ac:dyDescent="0.2">
      <c r="A429" t="s">
        <v>672</v>
      </c>
      <c r="B429">
        <v>2.25167882674677E-2</v>
      </c>
      <c r="C429">
        <v>0.25993799292955699</v>
      </c>
      <c r="D429" t="s">
        <v>262</v>
      </c>
    </row>
    <row r="430" spans="1:8" x14ac:dyDescent="0.2">
      <c r="A430" t="s">
        <v>743</v>
      </c>
      <c r="B430">
        <v>2.25167882674677E-2</v>
      </c>
      <c r="C430">
        <v>0.25993799292955699</v>
      </c>
      <c r="D430" t="s">
        <v>262</v>
      </c>
    </row>
    <row r="431" spans="1:8" x14ac:dyDescent="0.2">
      <c r="A431" t="s">
        <v>741</v>
      </c>
      <c r="B431">
        <v>2.25167882674677E-2</v>
      </c>
      <c r="C431">
        <v>0.25993799292955699</v>
      </c>
      <c r="D431" t="s">
        <v>262</v>
      </c>
    </row>
    <row r="432" spans="1:8" x14ac:dyDescent="0.2">
      <c r="A432" t="s">
        <v>671</v>
      </c>
      <c r="B432">
        <v>2.25167882674677E-2</v>
      </c>
      <c r="C432">
        <v>0.25993799292955699</v>
      </c>
      <c r="D432" t="s">
        <v>262</v>
      </c>
    </row>
    <row r="433" spans="1:4" x14ac:dyDescent="0.2">
      <c r="A433" t="s">
        <v>710</v>
      </c>
      <c r="B433">
        <v>2.25167882674677E-2</v>
      </c>
      <c r="C433">
        <v>0.25993799292955699</v>
      </c>
      <c r="D433" t="s">
        <v>262</v>
      </c>
    </row>
    <row r="434" spans="1:4" x14ac:dyDescent="0.2">
      <c r="A434" t="s">
        <v>669</v>
      </c>
      <c r="B434">
        <v>2.25167882674677E-2</v>
      </c>
      <c r="C434">
        <v>0.25993799292955699</v>
      </c>
      <c r="D434" t="s">
        <v>262</v>
      </c>
    </row>
    <row r="435" spans="1:4" x14ac:dyDescent="0.2">
      <c r="A435" t="s">
        <v>475</v>
      </c>
      <c r="B435">
        <v>2.27928799377335E-2</v>
      </c>
      <c r="C435">
        <v>0.26201099271219103</v>
      </c>
      <c r="D435" t="s">
        <v>262</v>
      </c>
    </row>
    <row r="436" spans="1:4" x14ac:dyDescent="0.2">
      <c r="A436" t="s">
        <v>530</v>
      </c>
      <c r="B436">
        <v>2.2854705851003E-2</v>
      </c>
      <c r="C436">
        <v>0.26201099271219103</v>
      </c>
      <c r="D436" t="s">
        <v>262</v>
      </c>
    </row>
    <row r="437" spans="1:4" x14ac:dyDescent="0.2">
      <c r="A437" t="s">
        <v>2527</v>
      </c>
      <c r="B437">
        <v>2.2854705851003E-2</v>
      </c>
      <c r="C437">
        <v>0.26201099271219103</v>
      </c>
      <c r="D437" t="s">
        <v>262</v>
      </c>
    </row>
    <row r="438" spans="1:4" x14ac:dyDescent="0.2">
      <c r="A438" t="s">
        <v>2528</v>
      </c>
      <c r="B438">
        <v>2.3325620408338001E-2</v>
      </c>
      <c r="C438">
        <v>0.26556967822704097</v>
      </c>
      <c r="D438" t="s">
        <v>262</v>
      </c>
    </row>
    <row r="439" spans="1:4" x14ac:dyDescent="0.2">
      <c r="A439" t="s">
        <v>583</v>
      </c>
      <c r="B439">
        <v>2.3325620408338001E-2</v>
      </c>
      <c r="C439">
        <v>0.26556967822704097</v>
      </c>
      <c r="D439" t="s">
        <v>262</v>
      </c>
    </row>
    <row r="440" spans="1:4" x14ac:dyDescent="0.2">
      <c r="A440" t="s">
        <v>582</v>
      </c>
      <c r="B440">
        <v>2.3325620408338001E-2</v>
      </c>
      <c r="C440">
        <v>0.26556967822704097</v>
      </c>
      <c r="D440" t="s">
        <v>262</v>
      </c>
    </row>
    <row r="441" spans="1:4" x14ac:dyDescent="0.2">
      <c r="A441" t="s">
        <v>759</v>
      </c>
      <c r="B441">
        <v>2.35978513612265E-2</v>
      </c>
      <c r="C441">
        <v>0.26805431157237603</v>
      </c>
      <c r="D441" t="s">
        <v>262</v>
      </c>
    </row>
    <row r="442" spans="1:4" x14ac:dyDescent="0.2">
      <c r="A442" t="s">
        <v>476</v>
      </c>
      <c r="B442">
        <v>2.3894119906172202E-2</v>
      </c>
      <c r="C442">
        <v>0.27080002560328498</v>
      </c>
      <c r="D442" t="s">
        <v>262</v>
      </c>
    </row>
    <row r="443" spans="1:4" x14ac:dyDescent="0.2">
      <c r="A443" t="s">
        <v>1911</v>
      </c>
      <c r="B443">
        <v>2.54023904741634E-2</v>
      </c>
      <c r="C443">
        <v>0.28723796426821702</v>
      </c>
      <c r="D443" t="s">
        <v>262</v>
      </c>
    </row>
    <row r="444" spans="1:4" x14ac:dyDescent="0.2">
      <c r="A444" t="s">
        <v>478</v>
      </c>
      <c r="B444">
        <v>2.5705889842032301E-2</v>
      </c>
      <c r="C444">
        <v>0.29000917539965498</v>
      </c>
      <c r="D444" t="s">
        <v>262</v>
      </c>
    </row>
    <row r="445" spans="1:4" x14ac:dyDescent="0.2">
      <c r="A445" t="s">
        <v>675</v>
      </c>
      <c r="B445">
        <v>2.61113671011989E-2</v>
      </c>
      <c r="C445">
        <v>0.29253660978262203</v>
      </c>
      <c r="D445" t="s">
        <v>262</v>
      </c>
    </row>
    <row r="446" spans="1:4" x14ac:dyDescent="0.2">
      <c r="A446" t="s">
        <v>552</v>
      </c>
      <c r="B446">
        <v>2.6165643582490801E-2</v>
      </c>
      <c r="C446">
        <v>0.29253660978262203</v>
      </c>
      <c r="D446" t="s">
        <v>262</v>
      </c>
    </row>
    <row r="447" spans="1:4" x14ac:dyDescent="0.2">
      <c r="A447" t="s">
        <v>615</v>
      </c>
      <c r="B447">
        <v>2.6165643582490801E-2</v>
      </c>
      <c r="C447">
        <v>0.29253660978262203</v>
      </c>
      <c r="D447" t="s">
        <v>262</v>
      </c>
    </row>
    <row r="448" spans="1:4" x14ac:dyDescent="0.2">
      <c r="A448" t="s">
        <v>2529</v>
      </c>
      <c r="B448">
        <v>2.6165643582490801E-2</v>
      </c>
      <c r="C448">
        <v>0.29253660978262203</v>
      </c>
      <c r="D448" t="s">
        <v>262</v>
      </c>
    </row>
    <row r="449" spans="1:4" x14ac:dyDescent="0.2">
      <c r="A449" t="s">
        <v>732</v>
      </c>
      <c r="B449">
        <v>2.66776368157014E-2</v>
      </c>
      <c r="C449">
        <v>0.296373836692782</v>
      </c>
      <c r="D449" t="s">
        <v>262</v>
      </c>
    </row>
    <row r="450" spans="1:4" x14ac:dyDescent="0.2">
      <c r="A450" t="s">
        <v>735</v>
      </c>
      <c r="B450">
        <v>2.67476790568828E-2</v>
      </c>
      <c r="C450">
        <v>0.296373836692782</v>
      </c>
      <c r="D450" t="s">
        <v>262</v>
      </c>
    </row>
    <row r="451" spans="1:4" x14ac:dyDescent="0.2">
      <c r="A451" t="s">
        <v>677</v>
      </c>
      <c r="B451">
        <v>2.67476790568828E-2</v>
      </c>
      <c r="C451">
        <v>0.296373836692782</v>
      </c>
      <c r="D451" t="s">
        <v>262</v>
      </c>
    </row>
    <row r="452" spans="1:4" x14ac:dyDescent="0.2">
      <c r="A452" t="s">
        <v>611</v>
      </c>
      <c r="B452">
        <v>2.67476790568828E-2</v>
      </c>
      <c r="C452">
        <v>0.296373836692782</v>
      </c>
      <c r="D452" t="s">
        <v>262</v>
      </c>
    </row>
    <row r="453" spans="1:4" x14ac:dyDescent="0.2">
      <c r="A453" t="s">
        <v>532</v>
      </c>
      <c r="B453">
        <v>2.7393782684233401E-2</v>
      </c>
      <c r="C453">
        <v>0.30285687582301701</v>
      </c>
      <c r="D453" t="s">
        <v>262</v>
      </c>
    </row>
    <row r="454" spans="1:4" x14ac:dyDescent="0.2">
      <c r="A454" t="s">
        <v>2300</v>
      </c>
      <c r="B454">
        <v>2.9310443339577101E-2</v>
      </c>
      <c r="C454">
        <v>0.32332675719480197</v>
      </c>
      <c r="D454" t="s">
        <v>262</v>
      </c>
    </row>
    <row r="455" spans="1:4" x14ac:dyDescent="0.2">
      <c r="A455" t="s">
        <v>2279</v>
      </c>
      <c r="B455">
        <v>2.9953787464264001E-2</v>
      </c>
      <c r="C455">
        <v>0.32969091124746502</v>
      </c>
      <c r="D455" t="s">
        <v>262</v>
      </c>
    </row>
    <row r="456" spans="1:4" x14ac:dyDescent="0.2">
      <c r="A456" t="s">
        <v>594</v>
      </c>
      <c r="B456">
        <v>3.0040088898399799E-2</v>
      </c>
      <c r="C456">
        <v>0.32990929489304599</v>
      </c>
      <c r="D456" t="s">
        <v>262</v>
      </c>
    </row>
    <row r="457" spans="1:4" x14ac:dyDescent="0.2">
      <c r="A457" t="s">
        <v>674</v>
      </c>
      <c r="B457">
        <v>3.10679245327194E-2</v>
      </c>
      <c r="C457">
        <v>0.34044410017752602</v>
      </c>
      <c r="D457" t="s">
        <v>262</v>
      </c>
    </row>
    <row r="458" spans="1:4" x14ac:dyDescent="0.2">
      <c r="A458" t="s">
        <v>705</v>
      </c>
      <c r="B458">
        <v>3.27629643253066E-2</v>
      </c>
      <c r="C458">
        <v>0.357440340463345</v>
      </c>
      <c r="D458" t="s">
        <v>262</v>
      </c>
    </row>
    <row r="459" spans="1:4" x14ac:dyDescent="0.2">
      <c r="A459" t="s">
        <v>704</v>
      </c>
      <c r="B459">
        <v>3.27629643253066E-2</v>
      </c>
      <c r="C459">
        <v>0.357440340463345</v>
      </c>
      <c r="D459" t="s">
        <v>262</v>
      </c>
    </row>
    <row r="460" spans="1:4" x14ac:dyDescent="0.2">
      <c r="A460" t="s">
        <v>568</v>
      </c>
      <c r="B460">
        <v>3.3395198626427897E-2</v>
      </c>
      <c r="C460">
        <v>0.36353896048593898</v>
      </c>
      <c r="D460" t="s">
        <v>262</v>
      </c>
    </row>
    <row r="461" spans="1:4" x14ac:dyDescent="0.2">
      <c r="A461" t="s">
        <v>528</v>
      </c>
      <c r="B461">
        <v>3.3632700956091402E-2</v>
      </c>
      <c r="C461">
        <v>0.36532325502415303</v>
      </c>
      <c r="D461" t="s">
        <v>262</v>
      </c>
    </row>
    <row r="462" spans="1:4" x14ac:dyDescent="0.2">
      <c r="A462" t="s">
        <v>2183</v>
      </c>
      <c r="B462">
        <v>3.4095200293711402E-2</v>
      </c>
      <c r="C462">
        <v>0.36953837174232201</v>
      </c>
      <c r="D462" t="s">
        <v>262</v>
      </c>
    </row>
    <row r="463" spans="1:4" x14ac:dyDescent="0.2">
      <c r="A463" t="s">
        <v>727</v>
      </c>
      <c r="B463">
        <v>3.4381498773746903E-2</v>
      </c>
      <c r="C463">
        <v>0.37182954229385501</v>
      </c>
      <c r="D463" t="s">
        <v>262</v>
      </c>
    </row>
    <row r="464" spans="1:4" x14ac:dyDescent="0.2">
      <c r="A464" t="s">
        <v>635</v>
      </c>
      <c r="B464">
        <v>3.5215590579769002E-2</v>
      </c>
      <c r="C464">
        <v>0.37755980915329002</v>
      </c>
      <c r="D464" t="s">
        <v>262</v>
      </c>
    </row>
    <row r="465" spans="1:4" x14ac:dyDescent="0.2">
      <c r="A465" t="s">
        <v>760</v>
      </c>
      <c r="B465">
        <v>3.5215590579769002E-2</v>
      </c>
      <c r="C465">
        <v>0.37755980915329002</v>
      </c>
      <c r="D465" t="s">
        <v>262</v>
      </c>
    </row>
    <row r="466" spans="1:4" x14ac:dyDescent="0.2">
      <c r="A466" t="s">
        <v>2530</v>
      </c>
      <c r="B466">
        <v>3.5215590579769002E-2</v>
      </c>
      <c r="C466">
        <v>0.37755980915329002</v>
      </c>
      <c r="D466" t="s">
        <v>262</v>
      </c>
    </row>
    <row r="467" spans="1:4" x14ac:dyDescent="0.2">
      <c r="A467" t="s">
        <v>2074</v>
      </c>
      <c r="B467">
        <v>3.5215590579769002E-2</v>
      </c>
      <c r="C467">
        <v>0.37755980915329002</v>
      </c>
      <c r="D467" t="s">
        <v>262</v>
      </c>
    </row>
    <row r="468" spans="1:4" x14ac:dyDescent="0.2">
      <c r="A468" t="s">
        <v>585</v>
      </c>
      <c r="B468">
        <v>3.6500909550485003E-2</v>
      </c>
      <c r="C468">
        <v>0.38965702152388698</v>
      </c>
      <c r="D468" t="s">
        <v>262</v>
      </c>
    </row>
    <row r="469" spans="1:4" x14ac:dyDescent="0.2">
      <c r="A469" t="s">
        <v>703</v>
      </c>
      <c r="B469">
        <v>3.6500909550485003E-2</v>
      </c>
      <c r="C469">
        <v>0.38965702152388698</v>
      </c>
      <c r="D469" t="s">
        <v>262</v>
      </c>
    </row>
    <row r="470" spans="1:4" x14ac:dyDescent="0.2">
      <c r="A470" t="s">
        <v>717</v>
      </c>
      <c r="B470">
        <v>3.6742844252127503E-2</v>
      </c>
      <c r="C470">
        <v>0.39139802332094598</v>
      </c>
      <c r="D470" t="s">
        <v>262</v>
      </c>
    </row>
    <row r="471" spans="1:4" x14ac:dyDescent="0.2">
      <c r="A471" t="s">
        <v>2152</v>
      </c>
      <c r="B471">
        <v>3.8904305608122698E-2</v>
      </c>
      <c r="C471">
        <v>0.39766382327358302</v>
      </c>
      <c r="D471" t="s">
        <v>262</v>
      </c>
    </row>
    <row r="472" spans="1:4" x14ac:dyDescent="0.2">
      <c r="A472" t="s">
        <v>2531</v>
      </c>
      <c r="B472">
        <v>3.9946261567782602E-2</v>
      </c>
      <c r="C472">
        <v>0.39766382327358302</v>
      </c>
      <c r="D472" t="s">
        <v>262</v>
      </c>
    </row>
    <row r="473" spans="1:4" x14ac:dyDescent="0.2">
      <c r="A473" t="s">
        <v>649</v>
      </c>
      <c r="B473">
        <v>3.9946261567782602E-2</v>
      </c>
      <c r="C473">
        <v>0.39766382327358302</v>
      </c>
      <c r="D473" t="s">
        <v>262</v>
      </c>
    </row>
    <row r="474" spans="1:4" x14ac:dyDescent="0.2">
      <c r="A474" t="s">
        <v>2291</v>
      </c>
      <c r="B474">
        <v>4.0054776719740399E-2</v>
      </c>
      <c r="C474">
        <v>0.39766382327358302</v>
      </c>
      <c r="D474" t="s">
        <v>262</v>
      </c>
    </row>
    <row r="475" spans="1:4" x14ac:dyDescent="0.2">
      <c r="A475" t="s">
        <v>2532</v>
      </c>
      <c r="B475">
        <v>4.0054776719740399E-2</v>
      </c>
      <c r="C475">
        <v>0.39766382327358302</v>
      </c>
      <c r="D475" t="s">
        <v>262</v>
      </c>
    </row>
    <row r="476" spans="1:4" x14ac:dyDescent="0.2">
      <c r="A476" t="s">
        <v>690</v>
      </c>
      <c r="B476">
        <v>4.0054776719740399E-2</v>
      </c>
      <c r="C476">
        <v>0.39766382327358302</v>
      </c>
      <c r="D476" t="s">
        <v>262</v>
      </c>
    </row>
    <row r="477" spans="1:4" x14ac:dyDescent="0.2">
      <c r="A477" t="s">
        <v>688</v>
      </c>
      <c r="B477">
        <v>4.0054776719740399E-2</v>
      </c>
      <c r="C477">
        <v>0.39766382327358302</v>
      </c>
      <c r="D477" t="s">
        <v>262</v>
      </c>
    </row>
    <row r="478" spans="1:4" x14ac:dyDescent="0.2">
      <c r="A478" t="s">
        <v>683</v>
      </c>
      <c r="B478">
        <v>4.0054776719740399E-2</v>
      </c>
      <c r="C478">
        <v>0.39766382327358302</v>
      </c>
      <c r="D478" t="s">
        <v>262</v>
      </c>
    </row>
    <row r="479" spans="1:4" x14ac:dyDescent="0.2">
      <c r="A479" t="s">
        <v>2292</v>
      </c>
      <c r="B479">
        <v>4.0054776719740399E-2</v>
      </c>
      <c r="C479">
        <v>0.39766382327358302</v>
      </c>
      <c r="D479" t="s">
        <v>262</v>
      </c>
    </row>
    <row r="480" spans="1:4" x14ac:dyDescent="0.2">
      <c r="A480" t="s">
        <v>2533</v>
      </c>
      <c r="B480">
        <v>4.0054776719740399E-2</v>
      </c>
      <c r="C480">
        <v>0.39766382327358302</v>
      </c>
      <c r="D480" t="s">
        <v>262</v>
      </c>
    </row>
    <row r="481" spans="1:4" x14ac:dyDescent="0.2">
      <c r="A481" t="s">
        <v>689</v>
      </c>
      <c r="B481">
        <v>4.0054776719740399E-2</v>
      </c>
      <c r="C481">
        <v>0.39766382327358302</v>
      </c>
      <c r="D481" t="s">
        <v>262</v>
      </c>
    </row>
    <row r="482" spans="1:4" x14ac:dyDescent="0.2">
      <c r="A482" t="s">
        <v>2294</v>
      </c>
      <c r="B482">
        <v>4.0054776719740399E-2</v>
      </c>
      <c r="C482">
        <v>0.39766382327358302</v>
      </c>
      <c r="D482" t="s">
        <v>262</v>
      </c>
    </row>
    <row r="483" spans="1:4" x14ac:dyDescent="0.2">
      <c r="A483" t="s">
        <v>695</v>
      </c>
      <c r="B483">
        <v>4.0054776719740399E-2</v>
      </c>
      <c r="C483">
        <v>0.39766382327358302</v>
      </c>
      <c r="D483" t="s">
        <v>262</v>
      </c>
    </row>
    <row r="484" spans="1:4" x14ac:dyDescent="0.2">
      <c r="A484" t="s">
        <v>2534</v>
      </c>
      <c r="B484">
        <v>4.0054776719740399E-2</v>
      </c>
      <c r="C484">
        <v>0.39766382327358302</v>
      </c>
      <c r="D484" t="s">
        <v>262</v>
      </c>
    </row>
    <row r="485" spans="1:4" x14ac:dyDescent="0.2">
      <c r="A485" t="s">
        <v>2289</v>
      </c>
      <c r="B485">
        <v>4.0054776719740399E-2</v>
      </c>
      <c r="C485">
        <v>0.39766382327358302</v>
      </c>
      <c r="D485" t="s">
        <v>262</v>
      </c>
    </row>
    <row r="486" spans="1:4" x14ac:dyDescent="0.2">
      <c r="A486" t="s">
        <v>2290</v>
      </c>
      <c r="B486">
        <v>4.0054776719740399E-2</v>
      </c>
      <c r="C486">
        <v>0.39766382327358302</v>
      </c>
      <c r="D486" t="s">
        <v>262</v>
      </c>
    </row>
    <row r="487" spans="1:4" x14ac:dyDescent="0.2">
      <c r="A487" t="s">
        <v>684</v>
      </c>
      <c r="B487">
        <v>4.0054776719740399E-2</v>
      </c>
      <c r="C487">
        <v>0.39766382327358302</v>
      </c>
      <c r="D487" t="s">
        <v>262</v>
      </c>
    </row>
    <row r="488" spans="1:4" x14ac:dyDescent="0.2">
      <c r="A488" t="s">
        <v>2066</v>
      </c>
      <c r="B488">
        <v>4.0054776719740399E-2</v>
      </c>
      <c r="C488">
        <v>0.39766382327358302</v>
      </c>
      <c r="D488" t="s">
        <v>262</v>
      </c>
    </row>
    <row r="489" spans="1:4" x14ac:dyDescent="0.2">
      <c r="A489" t="s">
        <v>685</v>
      </c>
      <c r="B489">
        <v>4.0054776719740399E-2</v>
      </c>
      <c r="C489">
        <v>0.39766382327358302</v>
      </c>
      <c r="D489" t="s">
        <v>262</v>
      </c>
    </row>
    <row r="490" spans="1:4" x14ac:dyDescent="0.2">
      <c r="A490" t="s">
        <v>2293</v>
      </c>
      <c r="B490">
        <v>4.0054776719740399E-2</v>
      </c>
      <c r="C490">
        <v>0.39766382327358302</v>
      </c>
      <c r="D490" t="s">
        <v>262</v>
      </c>
    </row>
    <row r="491" spans="1:4" x14ac:dyDescent="0.2">
      <c r="A491" t="s">
        <v>2535</v>
      </c>
      <c r="B491">
        <v>4.0054776719740399E-2</v>
      </c>
      <c r="C491">
        <v>0.39766382327358302</v>
      </c>
      <c r="D491" t="s">
        <v>262</v>
      </c>
    </row>
    <row r="492" spans="1:4" x14ac:dyDescent="0.2">
      <c r="A492" t="s">
        <v>691</v>
      </c>
      <c r="B492">
        <v>4.0054776719740399E-2</v>
      </c>
      <c r="C492">
        <v>0.39766382327358302</v>
      </c>
      <c r="D492" t="s">
        <v>262</v>
      </c>
    </row>
    <row r="493" spans="1:4" x14ac:dyDescent="0.2">
      <c r="A493" t="s">
        <v>696</v>
      </c>
      <c r="B493">
        <v>4.0054776719740399E-2</v>
      </c>
      <c r="C493">
        <v>0.39766382327358302</v>
      </c>
      <c r="D493" t="s">
        <v>262</v>
      </c>
    </row>
    <row r="494" spans="1:4" x14ac:dyDescent="0.2">
      <c r="A494" t="s">
        <v>693</v>
      </c>
      <c r="B494">
        <v>4.0054776719740399E-2</v>
      </c>
      <c r="C494">
        <v>0.39766382327358302</v>
      </c>
      <c r="D494" t="s">
        <v>262</v>
      </c>
    </row>
    <row r="495" spans="1:4" x14ac:dyDescent="0.2">
      <c r="A495" t="s">
        <v>692</v>
      </c>
      <c r="B495">
        <v>4.0054776719740399E-2</v>
      </c>
      <c r="C495">
        <v>0.39766382327358302</v>
      </c>
      <c r="D495" t="s">
        <v>262</v>
      </c>
    </row>
    <row r="496" spans="1:4" x14ac:dyDescent="0.2">
      <c r="A496" t="s">
        <v>697</v>
      </c>
      <c r="B496">
        <v>4.0054776719740399E-2</v>
      </c>
      <c r="C496">
        <v>0.39766382327358302</v>
      </c>
      <c r="D496" t="s">
        <v>262</v>
      </c>
    </row>
    <row r="497" spans="1:4" x14ac:dyDescent="0.2">
      <c r="A497" t="s">
        <v>686</v>
      </c>
      <c r="B497">
        <v>4.0054776719740399E-2</v>
      </c>
      <c r="C497">
        <v>0.39766382327358302</v>
      </c>
      <c r="D497" t="s">
        <v>262</v>
      </c>
    </row>
    <row r="498" spans="1:4" x14ac:dyDescent="0.2">
      <c r="A498" t="s">
        <v>2296</v>
      </c>
      <c r="B498">
        <v>4.0054776719740399E-2</v>
      </c>
      <c r="C498">
        <v>0.39766382327358302</v>
      </c>
      <c r="D498" t="s">
        <v>262</v>
      </c>
    </row>
    <row r="499" spans="1:4" x14ac:dyDescent="0.2">
      <c r="A499" t="s">
        <v>698</v>
      </c>
      <c r="B499">
        <v>4.0054776719740399E-2</v>
      </c>
      <c r="C499">
        <v>0.39766382327358302</v>
      </c>
      <c r="D499" t="s">
        <v>262</v>
      </c>
    </row>
    <row r="500" spans="1:4" x14ac:dyDescent="0.2">
      <c r="A500" t="s">
        <v>2536</v>
      </c>
      <c r="B500">
        <v>4.0054776719740399E-2</v>
      </c>
      <c r="C500">
        <v>0.39766382327358302</v>
      </c>
      <c r="D500" t="s">
        <v>262</v>
      </c>
    </row>
    <row r="501" spans="1:4" x14ac:dyDescent="0.2">
      <c r="A501" t="s">
        <v>687</v>
      </c>
      <c r="B501">
        <v>4.0054776719740399E-2</v>
      </c>
      <c r="C501">
        <v>0.39766382327358302</v>
      </c>
      <c r="D501" t="s">
        <v>262</v>
      </c>
    </row>
    <row r="502" spans="1:4" x14ac:dyDescent="0.2">
      <c r="A502" t="s">
        <v>694</v>
      </c>
      <c r="B502">
        <v>4.0054776719740399E-2</v>
      </c>
      <c r="C502">
        <v>0.39766382327358302</v>
      </c>
      <c r="D502" t="s">
        <v>262</v>
      </c>
    </row>
    <row r="503" spans="1:4" x14ac:dyDescent="0.2">
      <c r="A503" t="s">
        <v>2295</v>
      </c>
      <c r="B503">
        <v>4.0054776719740399E-2</v>
      </c>
      <c r="C503">
        <v>0.39766382327358302</v>
      </c>
      <c r="D503" t="s">
        <v>262</v>
      </c>
    </row>
    <row r="504" spans="1:4" x14ac:dyDescent="0.2">
      <c r="A504" t="s">
        <v>699</v>
      </c>
      <c r="B504">
        <v>4.0054776719740399E-2</v>
      </c>
      <c r="C504">
        <v>0.39766382327358302</v>
      </c>
      <c r="D504" t="s">
        <v>262</v>
      </c>
    </row>
    <row r="505" spans="1:4" x14ac:dyDescent="0.2">
      <c r="A505" t="s">
        <v>2288</v>
      </c>
      <c r="B505">
        <v>4.04520484163544E-2</v>
      </c>
      <c r="C505">
        <v>0.39842057210075998</v>
      </c>
      <c r="D505" t="s">
        <v>262</v>
      </c>
    </row>
    <row r="506" spans="1:4" x14ac:dyDescent="0.2">
      <c r="A506" t="s">
        <v>2287</v>
      </c>
      <c r="B506">
        <v>4.04520484163544E-2</v>
      </c>
      <c r="C506">
        <v>0.39842057210075998</v>
      </c>
      <c r="D506" t="s">
        <v>262</v>
      </c>
    </row>
    <row r="507" spans="1:4" x14ac:dyDescent="0.2">
      <c r="A507" t="s">
        <v>666</v>
      </c>
      <c r="B507">
        <v>4.04520484163544E-2</v>
      </c>
      <c r="C507">
        <v>0.39842057210075998</v>
      </c>
      <c r="D507" t="s">
        <v>262</v>
      </c>
    </row>
    <row r="508" spans="1:4" x14ac:dyDescent="0.2">
      <c r="A508" t="s">
        <v>2537</v>
      </c>
      <c r="B508">
        <v>4.04520484163544E-2</v>
      </c>
      <c r="C508">
        <v>0.39842057210075998</v>
      </c>
      <c r="D508" t="s">
        <v>262</v>
      </c>
    </row>
    <row r="509" spans="1:4" x14ac:dyDescent="0.2">
      <c r="A509" t="s">
        <v>651</v>
      </c>
      <c r="B509">
        <v>4.174328035706E-2</v>
      </c>
      <c r="C509">
        <v>0.41032404691573399</v>
      </c>
      <c r="D509" t="s">
        <v>262</v>
      </c>
    </row>
    <row r="510" spans="1:4" x14ac:dyDescent="0.2">
      <c r="A510" t="s">
        <v>2538</v>
      </c>
      <c r="B510">
        <v>4.3273856430221198E-2</v>
      </c>
      <c r="C510">
        <v>0.42452850458422497</v>
      </c>
      <c r="D510" t="s">
        <v>262</v>
      </c>
    </row>
    <row r="511" spans="1:4" x14ac:dyDescent="0.2">
      <c r="A511" t="s">
        <v>719</v>
      </c>
      <c r="B511">
        <v>4.4443990094399997E-2</v>
      </c>
      <c r="C511">
        <v>0.43251585559686101</v>
      </c>
      <c r="D511" t="s">
        <v>262</v>
      </c>
    </row>
    <row r="512" spans="1:4" x14ac:dyDescent="0.2">
      <c r="A512" t="s">
        <v>654</v>
      </c>
      <c r="B512">
        <v>4.4443990094399997E-2</v>
      </c>
      <c r="C512">
        <v>0.43251585559686101</v>
      </c>
      <c r="D512" t="s">
        <v>262</v>
      </c>
    </row>
    <row r="513" spans="1:4" x14ac:dyDescent="0.2">
      <c r="A513" t="s">
        <v>607</v>
      </c>
      <c r="B513">
        <v>4.4443990094399997E-2</v>
      </c>
      <c r="C513">
        <v>0.43251585559686101</v>
      </c>
      <c r="D513" t="s">
        <v>262</v>
      </c>
    </row>
    <row r="514" spans="1:4" x14ac:dyDescent="0.2">
      <c r="A514" t="s">
        <v>744</v>
      </c>
      <c r="B514">
        <v>4.4443990094399997E-2</v>
      </c>
      <c r="C514">
        <v>0.43251585559686101</v>
      </c>
      <c r="D514" t="s">
        <v>262</v>
      </c>
    </row>
    <row r="515" spans="1:4" x14ac:dyDescent="0.2">
      <c r="A515" t="s">
        <v>737</v>
      </c>
      <c r="B515">
        <v>4.4610821528121E-2</v>
      </c>
      <c r="C515">
        <v>0.43251585559686101</v>
      </c>
      <c r="D515" t="s">
        <v>262</v>
      </c>
    </row>
    <row r="516" spans="1:4" x14ac:dyDescent="0.2">
      <c r="A516" t="s">
        <v>1887</v>
      </c>
      <c r="B516">
        <v>4.4610821528121E-2</v>
      </c>
      <c r="C516">
        <v>0.43251585559686101</v>
      </c>
      <c r="D516" t="s">
        <v>262</v>
      </c>
    </row>
    <row r="517" spans="1:4" x14ac:dyDescent="0.2">
      <c r="A517" t="s">
        <v>2285</v>
      </c>
      <c r="B517">
        <v>4.5345692723303799E-2</v>
      </c>
      <c r="C517">
        <v>0.438783662141287</v>
      </c>
      <c r="D517" t="s">
        <v>262</v>
      </c>
    </row>
    <row r="518" spans="1:4" x14ac:dyDescent="0.2">
      <c r="A518" t="s">
        <v>2023</v>
      </c>
      <c r="B518">
        <v>4.7506864498406701E-2</v>
      </c>
      <c r="C518">
        <v>0.45880170305465101</v>
      </c>
      <c r="D518" t="s">
        <v>262</v>
      </c>
    </row>
    <row r="519" spans="1:4" x14ac:dyDescent="0.2">
      <c r="A519" t="s">
        <v>711</v>
      </c>
      <c r="B519">
        <v>4.8094821307635101E-2</v>
      </c>
      <c r="C519">
        <v>0.46178470594023302</v>
      </c>
      <c r="D519" t="s">
        <v>262</v>
      </c>
    </row>
    <row r="520" spans="1:4" x14ac:dyDescent="0.2">
      <c r="A520" t="s">
        <v>742</v>
      </c>
      <c r="B520">
        <v>4.8094821307635101E-2</v>
      </c>
      <c r="C520">
        <v>0.46178470594023302</v>
      </c>
      <c r="D520" t="s">
        <v>262</v>
      </c>
    </row>
    <row r="521" spans="1:4" x14ac:dyDescent="0.2">
      <c r="A521" t="s">
        <v>775</v>
      </c>
      <c r="B521">
        <v>4.8094821307635101E-2</v>
      </c>
      <c r="C521">
        <v>0.46178470594023302</v>
      </c>
      <c r="D521" t="s">
        <v>262</v>
      </c>
    </row>
    <row r="522" spans="1:4" x14ac:dyDescent="0.2">
      <c r="A522" t="s">
        <v>642</v>
      </c>
      <c r="B522">
        <v>4.9158477139453698E-2</v>
      </c>
      <c r="C522">
        <v>0.46420879676995203</v>
      </c>
      <c r="D522" t="s">
        <v>262</v>
      </c>
    </row>
    <row r="523" spans="1:4" x14ac:dyDescent="0.2">
      <c r="A523" t="s">
        <v>749</v>
      </c>
      <c r="B523">
        <v>4.9767128629282002E-2</v>
      </c>
      <c r="C523">
        <v>0.46420879676995203</v>
      </c>
      <c r="D523" t="s">
        <v>262</v>
      </c>
    </row>
    <row r="524" spans="1:4" x14ac:dyDescent="0.2">
      <c r="A524" t="s">
        <v>681</v>
      </c>
      <c r="B524">
        <v>4.9767128629282002E-2</v>
      </c>
      <c r="C524">
        <v>0.46420879676995203</v>
      </c>
      <c r="D524" t="s">
        <v>262</v>
      </c>
    </row>
    <row r="525" spans="1:4" x14ac:dyDescent="0.2">
      <c r="A525" t="s">
        <v>752</v>
      </c>
      <c r="B525">
        <v>4.9767128629282002E-2</v>
      </c>
      <c r="C525">
        <v>0.46420879676995203</v>
      </c>
      <c r="D525" t="s">
        <v>262</v>
      </c>
    </row>
    <row r="526" spans="1:4" x14ac:dyDescent="0.2">
      <c r="A526" t="s">
        <v>2298</v>
      </c>
      <c r="B526">
        <v>4.9767128629282002E-2</v>
      </c>
      <c r="C526">
        <v>0.46420879676995203</v>
      </c>
      <c r="D526" t="s">
        <v>262</v>
      </c>
    </row>
    <row r="527" spans="1:4" x14ac:dyDescent="0.2">
      <c r="A527" t="s">
        <v>2297</v>
      </c>
      <c r="B527">
        <v>4.9767128629282002E-2</v>
      </c>
      <c r="C527">
        <v>0.46420879676995203</v>
      </c>
      <c r="D527" t="s">
        <v>262</v>
      </c>
    </row>
    <row r="528" spans="1:4" x14ac:dyDescent="0.2">
      <c r="A528" t="s">
        <v>2539</v>
      </c>
      <c r="B528">
        <v>4.9767128629282002E-2</v>
      </c>
      <c r="C528">
        <v>0.46420879676995203</v>
      </c>
      <c r="D528" t="s">
        <v>262</v>
      </c>
    </row>
    <row r="529" spans="1:4" x14ac:dyDescent="0.2">
      <c r="A529" t="s">
        <v>2540</v>
      </c>
      <c r="B529">
        <v>4.9767128629282002E-2</v>
      </c>
      <c r="C529">
        <v>0.46420879676995203</v>
      </c>
      <c r="D529" t="s">
        <v>262</v>
      </c>
    </row>
    <row r="530" spans="1:4" x14ac:dyDescent="0.2">
      <c r="A530" t="s">
        <v>2541</v>
      </c>
      <c r="B530">
        <v>4.9767128629282002E-2</v>
      </c>
      <c r="C530">
        <v>0.46420879676995203</v>
      </c>
      <c r="D530" t="s">
        <v>262</v>
      </c>
    </row>
    <row r="531" spans="1:4" x14ac:dyDescent="0.2">
      <c r="A531" t="s">
        <v>2542</v>
      </c>
      <c r="B531">
        <v>4.9767128629282002E-2</v>
      </c>
      <c r="C531">
        <v>0.46420879676995203</v>
      </c>
      <c r="D531" t="s">
        <v>262</v>
      </c>
    </row>
    <row r="532" spans="1:4" x14ac:dyDescent="0.2">
      <c r="A532" t="s">
        <v>2543</v>
      </c>
      <c r="B532">
        <v>4.9767128629282002E-2</v>
      </c>
      <c r="C532">
        <v>0.46420879676995203</v>
      </c>
      <c r="D532" t="s">
        <v>262</v>
      </c>
    </row>
    <row r="533" spans="1:4" x14ac:dyDescent="0.2">
      <c r="A533" t="s">
        <v>2544</v>
      </c>
      <c r="B533">
        <v>4.9767128629282002E-2</v>
      </c>
      <c r="C533">
        <v>0.46420879676995203</v>
      </c>
      <c r="D533" t="s">
        <v>262</v>
      </c>
    </row>
    <row r="534" spans="1:4" x14ac:dyDescent="0.2">
      <c r="A534" t="s">
        <v>682</v>
      </c>
      <c r="B534">
        <v>4.9767128629282002E-2</v>
      </c>
      <c r="C534">
        <v>0.46420879676995203</v>
      </c>
      <c r="D534" t="s">
        <v>262</v>
      </c>
    </row>
    <row r="535" spans="1:4" x14ac:dyDescent="0.2">
      <c r="A535" t="s">
        <v>627</v>
      </c>
      <c r="B535">
        <v>4.9767128629282002E-2</v>
      </c>
      <c r="C535">
        <v>0.46420879676995203</v>
      </c>
      <c r="D535" t="s">
        <v>262</v>
      </c>
    </row>
    <row r="536" spans="1:4" x14ac:dyDescent="0.2">
      <c r="A536" t="s">
        <v>750</v>
      </c>
      <c r="B536">
        <v>4.9767128629282002E-2</v>
      </c>
      <c r="C536">
        <v>0.46420879676995203</v>
      </c>
      <c r="D536" t="s">
        <v>262</v>
      </c>
    </row>
    <row r="537" spans="1:4" x14ac:dyDescent="0.2">
      <c r="A537" t="s">
        <v>1871</v>
      </c>
      <c r="B537">
        <v>4.9843531160029098E-2</v>
      </c>
      <c r="C537">
        <v>0.46420879676995203</v>
      </c>
      <c r="D537" t="s">
        <v>262</v>
      </c>
    </row>
  </sheetData>
  <mergeCells count="8">
    <mergeCell ref="A1:O1"/>
    <mergeCell ref="A3:D3"/>
    <mergeCell ref="E3:H3"/>
    <mergeCell ref="A2:H2"/>
    <mergeCell ref="I2:Z2"/>
    <mergeCell ref="I3:N3"/>
    <mergeCell ref="O3:T3"/>
    <mergeCell ref="U3:Z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222"/>
  <sheetViews>
    <sheetView workbookViewId="0">
      <selection activeCell="F27" sqref="F27"/>
    </sheetView>
  </sheetViews>
  <sheetFormatPr baseColWidth="10" defaultColWidth="11" defaultRowHeight="16" x14ac:dyDescent="0.2"/>
  <cols>
    <col min="1" max="1" width="28.83203125" bestFit="1" customWidth="1"/>
    <col min="2" max="3" width="12.1640625" bestFit="1" customWidth="1"/>
    <col min="4" max="4" width="8.6640625" bestFit="1" customWidth="1"/>
    <col min="5" max="5" width="28.33203125" bestFit="1" customWidth="1"/>
    <col min="6" max="7" width="12.1640625" bestFit="1" customWidth="1"/>
    <col min="8" max="8" width="8.6640625" bestFit="1" customWidth="1"/>
    <col min="9" max="9" width="28.83203125" bestFit="1" customWidth="1"/>
    <col min="10" max="11" width="12.1640625" bestFit="1" customWidth="1"/>
    <col min="12" max="12" width="8.6640625" bestFit="1" customWidth="1"/>
    <col min="13" max="13" width="28.33203125" bestFit="1" customWidth="1"/>
    <col min="14" max="15" width="12.1640625" bestFit="1" customWidth="1"/>
    <col min="16" max="16" width="8.6640625" bestFit="1" customWidth="1"/>
  </cols>
  <sheetData>
    <row r="1" spans="1:16" x14ac:dyDescent="0.2">
      <c r="A1" s="375" t="s">
        <v>2847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x14ac:dyDescent="0.2">
      <c r="A2" s="391" t="s">
        <v>19</v>
      </c>
      <c r="B2" s="391"/>
      <c r="C2" s="391"/>
      <c r="D2" s="391"/>
      <c r="E2" s="391"/>
      <c r="F2" s="391"/>
      <c r="G2" s="391"/>
      <c r="H2" s="391"/>
      <c r="I2" s="392" t="s">
        <v>83</v>
      </c>
      <c r="J2" s="392"/>
      <c r="K2" s="392"/>
      <c r="L2" s="392"/>
      <c r="M2" s="392"/>
      <c r="N2" s="392"/>
      <c r="O2" s="392"/>
      <c r="P2" s="392"/>
    </row>
    <row r="3" spans="1:16" x14ac:dyDescent="0.2">
      <c r="A3" s="393" t="s">
        <v>1136</v>
      </c>
      <c r="B3" s="393"/>
      <c r="C3" s="393"/>
      <c r="D3" s="393"/>
      <c r="E3" s="393"/>
      <c r="F3" s="393"/>
      <c r="G3" s="393"/>
      <c r="H3" s="393"/>
      <c r="I3" s="393" t="s">
        <v>1136</v>
      </c>
      <c r="J3" s="393"/>
      <c r="K3" s="393"/>
      <c r="L3" s="393"/>
      <c r="M3" s="393"/>
      <c r="N3" s="393"/>
      <c r="O3" s="393"/>
      <c r="P3" s="393"/>
    </row>
    <row r="4" spans="1:16" x14ac:dyDescent="0.2">
      <c r="A4" s="394" t="s">
        <v>255</v>
      </c>
      <c r="B4" s="394"/>
      <c r="C4" s="394"/>
      <c r="D4" s="394"/>
      <c r="E4" s="370" t="s">
        <v>256</v>
      </c>
      <c r="F4" s="370"/>
      <c r="G4" s="370"/>
      <c r="H4" s="370"/>
      <c r="I4" s="370" t="s">
        <v>255</v>
      </c>
      <c r="J4" s="370"/>
      <c r="K4" s="370"/>
      <c r="L4" s="370"/>
      <c r="M4" s="370" t="s">
        <v>256</v>
      </c>
      <c r="N4" s="370"/>
      <c r="O4" s="370"/>
      <c r="P4" s="370"/>
    </row>
    <row r="5" spans="1:16" x14ac:dyDescent="0.2">
      <c r="A5" s="190" t="s">
        <v>257</v>
      </c>
      <c r="B5" s="190" t="s">
        <v>258</v>
      </c>
      <c r="C5" s="190" t="s">
        <v>259</v>
      </c>
      <c r="D5" s="190" t="s">
        <v>260</v>
      </c>
      <c r="E5" s="190" t="s">
        <v>257</v>
      </c>
      <c r="F5" s="190" t="s">
        <v>258</v>
      </c>
      <c r="G5" s="190" t="s">
        <v>259</v>
      </c>
      <c r="H5" s="190" t="s">
        <v>260</v>
      </c>
      <c r="I5" s="190" t="s">
        <v>257</v>
      </c>
      <c r="J5" s="190" t="s">
        <v>258</v>
      </c>
      <c r="K5" s="190" t="s">
        <v>259</v>
      </c>
      <c r="L5" s="190" t="s">
        <v>260</v>
      </c>
      <c r="M5" s="190" t="s">
        <v>257</v>
      </c>
      <c r="N5" s="190" t="s">
        <v>258</v>
      </c>
      <c r="O5" s="190" t="s">
        <v>259</v>
      </c>
      <c r="P5" s="190" t="s">
        <v>260</v>
      </c>
    </row>
    <row r="6" spans="1:16" x14ac:dyDescent="0.2">
      <c r="A6" t="s">
        <v>265</v>
      </c>
      <c r="B6" s="134">
        <v>8.1467610279298801E-183</v>
      </c>
      <c r="C6" s="134">
        <v>2.5980020918068401E-179</v>
      </c>
      <c r="D6" t="s">
        <v>262</v>
      </c>
      <c r="E6" t="s">
        <v>329</v>
      </c>
      <c r="F6" s="134">
        <v>3.8167202857154197E-39</v>
      </c>
      <c r="G6" s="134">
        <v>1.2171520991146499E-35</v>
      </c>
      <c r="H6" t="s">
        <v>778</v>
      </c>
      <c r="I6" t="s">
        <v>263</v>
      </c>
      <c r="J6" s="134">
        <v>6.7587630433329799E-93</v>
      </c>
      <c r="K6" s="134">
        <v>2.10535468799822E-89</v>
      </c>
      <c r="L6" t="s">
        <v>262</v>
      </c>
      <c r="M6" t="s">
        <v>329</v>
      </c>
      <c r="N6" s="134">
        <v>9.5070916954228109E-25</v>
      </c>
      <c r="O6" s="134">
        <v>2.9614590631242101E-21</v>
      </c>
      <c r="P6" t="s">
        <v>778</v>
      </c>
    </row>
    <row r="7" spans="1:16" x14ac:dyDescent="0.2">
      <c r="A7" t="s">
        <v>263</v>
      </c>
      <c r="B7" s="134">
        <v>3.5202233741928598E-148</v>
      </c>
      <c r="C7" s="134">
        <v>5.6129961701505099E-145</v>
      </c>
      <c r="D7" t="s">
        <v>262</v>
      </c>
      <c r="E7" t="s">
        <v>1969</v>
      </c>
      <c r="F7" s="134">
        <v>6.2539656179366301E-24</v>
      </c>
      <c r="G7" s="134">
        <v>9.9719481777999594E-21</v>
      </c>
      <c r="H7" t="s">
        <v>778</v>
      </c>
      <c r="I7" t="s">
        <v>265</v>
      </c>
      <c r="J7" s="134">
        <v>5.2941108335781996E-85</v>
      </c>
      <c r="K7" s="134">
        <v>8.2455776232980503E-82</v>
      </c>
      <c r="L7" t="s">
        <v>262</v>
      </c>
      <c r="M7" t="s">
        <v>780</v>
      </c>
      <c r="N7" s="134">
        <v>2.07399916019126E-20</v>
      </c>
      <c r="O7" s="134">
        <v>3.2302536919978903E-17</v>
      </c>
      <c r="P7" t="s">
        <v>778</v>
      </c>
    </row>
    <row r="8" spans="1:16" x14ac:dyDescent="0.2">
      <c r="A8" t="s">
        <v>261</v>
      </c>
      <c r="B8" s="134">
        <v>9.55960905565294E-142</v>
      </c>
      <c r="C8" s="134">
        <v>1.01618644261591E-138</v>
      </c>
      <c r="D8" t="s">
        <v>262</v>
      </c>
      <c r="E8" t="s">
        <v>780</v>
      </c>
      <c r="F8" s="134">
        <v>2.2448007068433299E-19</v>
      </c>
      <c r="G8" s="134">
        <v>2.3862231513744599E-16</v>
      </c>
      <c r="H8" t="s">
        <v>778</v>
      </c>
      <c r="I8" t="s">
        <v>272</v>
      </c>
      <c r="J8" s="134">
        <v>8.6479951336919598E-60</v>
      </c>
      <c r="K8" s="134">
        <v>8.9795016138168202E-57</v>
      </c>
      <c r="L8" t="s">
        <v>262</v>
      </c>
      <c r="M8" t="s">
        <v>300</v>
      </c>
      <c r="N8" s="134">
        <v>7.5312028625779805E-11</v>
      </c>
      <c r="O8" s="134">
        <v>7.8198989723101397E-8</v>
      </c>
      <c r="P8" t="s">
        <v>778</v>
      </c>
    </row>
    <row r="9" spans="1:16" x14ac:dyDescent="0.2">
      <c r="A9" t="s">
        <v>272</v>
      </c>
      <c r="B9" s="134">
        <v>5.9158206303760503E-72</v>
      </c>
      <c r="C9" s="134">
        <v>4.7163879975673096E-69</v>
      </c>
      <c r="D9" t="s">
        <v>262</v>
      </c>
      <c r="E9" t="s">
        <v>903</v>
      </c>
      <c r="F9" s="134">
        <v>5.8276948791137998E-19</v>
      </c>
      <c r="G9" s="134">
        <v>4.6461297423734804E-16</v>
      </c>
      <c r="H9" t="s">
        <v>778</v>
      </c>
      <c r="I9" t="s">
        <v>261</v>
      </c>
      <c r="J9" s="134">
        <v>7.2801318030363803E-46</v>
      </c>
      <c r="K9" s="134">
        <v>5.6694026416145796E-43</v>
      </c>
      <c r="L9" t="s">
        <v>262</v>
      </c>
      <c r="M9" t="s">
        <v>1969</v>
      </c>
      <c r="N9" s="134">
        <v>2.55287887587917E-10</v>
      </c>
      <c r="O9" s="134">
        <v>1.9880544245909001E-7</v>
      </c>
      <c r="P9" t="s">
        <v>778</v>
      </c>
    </row>
    <row r="10" spans="1:16" x14ac:dyDescent="0.2">
      <c r="A10" t="s">
        <v>291</v>
      </c>
      <c r="B10" s="134">
        <v>4.0396695572482702E-50</v>
      </c>
      <c r="C10" s="134">
        <v>2.2794114914525301E-47</v>
      </c>
      <c r="D10" t="s">
        <v>262</v>
      </c>
      <c r="E10" t="s">
        <v>818</v>
      </c>
      <c r="F10" s="134">
        <v>8.8434987471222603E-15</v>
      </c>
      <c r="G10" s="134">
        <v>5.6403835009145801E-12</v>
      </c>
      <c r="H10" t="s">
        <v>778</v>
      </c>
      <c r="I10" t="s">
        <v>273</v>
      </c>
      <c r="J10" s="134">
        <v>6.5420939425683797E-44</v>
      </c>
      <c r="K10" s="134">
        <v>4.0757245262200999E-41</v>
      </c>
      <c r="L10" t="s">
        <v>262</v>
      </c>
      <c r="M10" t="s">
        <v>903</v>
      </c>
      <c r="N10" s="134">
        <v>6.8798964237442398E-10</v>
      </c>
      <c r="O10" s="134">
        <v>4.2861754719926601E-7</v>
      </c>
      <c r="P10" t="s">
        <v>778</v>
      </c>
    </row>
    <row r="11" spans="1:16" x14ac:dyDescent="0.2">
      <c r="A11" t="s">
        <v>287</v>
      </c>
      <c r="B11" s="134">
        <v>4.2886387421496399E-50</v>
      </c>
      <c r="C11" s="134">
        <v>2.2794114914525301E-47</v>
      </c>
      <c r="D11" t="s">
        <v>262</v>
      </c>
      <c r="E11" t="s">
        <v>300</v>
      </c>
      <c r="F11" s="134">
        <v>3.0312976459198101E-12</v>
      </c>
      <c r="G11" s="134">
        <v>1.6111346988063801E-9</v>
      </c>
      <c r="H11" t="s">
        <v>778</v>
      </c>
      <c r="I11" t="s">
        <v>264</v>
      </c>
      <c r="J11" s="134">
        <v>4.5693094075270199E-34</v>
      </c>
      <c r="K11" s="134">
        <v>2.37223313407444E-31</v>
      </c>
      <c r="L11" t="s">
        <v>262</v>
      </c>
      <c r="M11" t="s">
        <v>429</v>
      </c>
      <c r="N11" s="134">
        <v>1.19543646397738E-8</v>
      </c>
      <c r="O11" s="134">
        <v>6.20630764214923E-6</v>
      </c>
      <c r="P11" t="s">
        <v>778</v>
      </c>
    </row>
    <row r="12" spans="1:16" x14ac:dyDescent="0.2">
      <c r="A12" t="s">
        <v>267</v>
      </c>
      <c r="B12" s="134">
        <v>7.02183712273579E-50</v>
      </c>
      <c r="C12" s="134">
        <v>3.1989483692006301E-47</v>
      </c>
      <c r="D12" t="s">
        <v>262</v>
      </c>
      <c r="E12" t="s">
        <v>786</v>
      </c>
      <c r="F12" s="134">
        <v>3.10903164311492E-11</v>
      </c>
      <c r="G12" s="134">
        <v>1.41638598712764E-8</v>
      </c>
      <c r="H12" t="s">
        <v>778</v>
      </c>
      <c r="I12" t="s">
        <v>267</v>
      </c>
      <c r="J12" s="134">
        <v>1.70802548341476E-28</v>
      </c>
      <c r="K12" s="134">
        <v>7.6007134011956799E-26</v>
      </c>
      <c r="L12" t="s">
        <v>262</v>
      </c>
      <c r="M12" t="s">
        <v>786</v>
      </c>
      <c r="N12" s="134">
        <v>4.7986541512982503E-8</v>
      </c>
      <c r="O12" s="134">
        <v>2.1354010973277201E-5</v>
      </c>
      <c r="P12" t="s">
        <v>778</v>
      </c>
    </row>
    <row r="13" spans="1:16" x14ac:dyDescent="0.2">
      <c r="A13" t="s">
        <v>277</v>
      </c>
      <c r="B13" s="134">
        <v>3.9786520525312199E-45</v>
      </c>
      <c r="C13" s="134">
        <v>1.5859901744402599E-42</v>
      </c>
      <c r="D13" t="s">
        <v>262</v>
      </c>
      <c r="E13" t="s">
        <v>338</v>
      </c>
      <c r="F13" s="134">
        <v>5.7184335291847497E-10</v>
      </c>
      <c r="G13" s="134">
        <v>2.2795105655712699E-7</v>
      </c>
      <c r="H13" t="s">
        <v>778</v>
      </c>
      <c r="I13" t="s">
        <v>277</v>
      </c>
      <c r="J13" s="134">
        <v>2.2413967234755001E-28</v>
      </c>
      <c r="K13" s="134">
        <v>8.7274384920327295E-26</v>
      </c>
      <c r="L13" t="s">
        <v>262</v>
      </c>
      <c r="M13" t="s">
        <v>1927</v>
      </c>
      <c r="N13" s="134">
        <v>9.9408236381753205E-8</v>
      </c>
      <c r="O13" s="134">
        <v>3.87070820411452E-5</v>
      </c>
      <c r="P13" t="s">
        <v>778</v>
      </c>
    </row>
    <row r="14" spans="1:16" x14ac:dyDescent="0.2">
      <c r="A14" t="s">
        <v>266</v>
      </c>
      <c r="B14" s="134">
        <v>6.4209778317235996E-39</v>
      </c>
      <c r="C14" s="134">
        <v>2.2751664783740602E-36</v>
      </c>
      <c r="D14" t="s">
        <v>262</v>
      </c>
      <c r="E14" t="s">
        <v>788</v>
      </c>
      <c r="F14" s="134">
        <v>1.78644483638688E-9</v>
      </c>
      <c r="G14" s="134">
        <v>6.3299695369308405E-7</v>
      </c>
      <c r="H14" t="s">
        <v>778</v>
      </c>
      <c r="I14" t="s">
        <v>381</v>
      </c>
      <c r="J14" s="134">
        <v>4.0340069400508197E-24</v>
      </c>
      <c r="K14" s="134">
        <v>1.39621462425092E-21</v>
      </c>
      <c r="L14" t="s">
        <v>262</v>
      </c>
      <c r="M14" t="s">
        <v>578</v>
      </c>
      <c r="N14" s="134">
        <v>3.4434927695865702E-7</v>
      </c>
      <c r="O14">
        <v>1.19183110858469E-4</v>
      </c>
      <c r="P14" t="s">
        <v>778</v>
      </c>
    </row>
    <row r="15" spans="1:16" x14ac:dyDescent="0.2">
      <c r="A15" t="s">
        <v>339</v>
      </c>
      <c r="B15" s="134">
        <v>3.5471670910381103E-38</v>
      </c>
      <c r="C15" s="134">
        <v>1.13119158533205E-35</v>
      </c>
      <c r="D15" t="s">
        <v>262</v>
      </c>
      <c r="E15" t="s">
        <v>1927</v>
      </c>
      <c r="F15" s="134">
        <v>2.1021088181873598E-9</v>
      </c>
      <c r="G15" s="134">
        <v>6.7036250211994897E-7</v>
      </c>
      <c r="H15" t="s">
        <v>778</v>
      </c>
      <c r="I15" t="s">
        <v>287</v>
      </c>
      <c r="J15" s="134">
        <v>5.4556774854932705E-23</v>
      </c>
      <c r="K15" s="134">
        <v>1.69944353673115E-20</v>
      </c>
      <c r="L15" t="s">
        <v>262</v>
      </c>
      <c r="M15" t="s">
        <v>478</v>
      </c>
      <c r="N15" s="134">
        <v>4.5382073118519198E-7</v>
      </c>
      <c r="O15">
        <v>1.4136515776418701E-4</v>
      </c>
      <c r="P15" t="s">
        <v>778</v>
      </c>
    </row>
    <row r="16" spans="1:16" x14ac:dyDescent="0.2">
      <c r="A16" t="s">
        <v>264</v>
      </c>
      <c r="B16" s="134">
        <v>5.5493613236479701E-38</v>
      </c>
      <c r="C16" s="134">
        <v>1.6088102964648501E-35</v>
      </c>
      <c r="D16" t="s">
        <v>262</v>
      </c>
      <c r="E16" t="s">
        <v>429</v>
      </c>
      <c r="F16" s="134">
        <v>2.50342766030258E-9</v>
      </c>
      <c r="G16" s="134">
        <v>7.2576643715499296E-7</v>
      </c>
      <c r="H16" t="s">
        <v>778</v>
      </c>
      <c r="I16" t="s">
        <v>291</v>
      </c>
      <c r="J16" s="134">
        <v>1.7983126147508299E-22</v>
      </c>
      <c r="K16" s="134">
        <v>5.0924943590444E-20</v>
      </c>
      <c r="L16" t="s">
        <v>262</v>
      </c>
      <c r="M16" t="s">
        <v>1922</v>
      </c>
      <c r="N16" s="134">
        <v>5.2098362505285302E-7</v>
      </c>
      <c r="O16">
        <v>1.47533090185422E-4</v>
      </c>
      <c r="P16" t="s">
        <v>778</v>
      </c>
    </row>
    <row r="17" spans="1:16" x14ac:dyDescent="0.2">
      <c r="A17" t="s">
        <v>278</v>
      </c>
      <c r="B17" s="134">
        <v>1.35925498413582E-35</v>
      </c>
      <c r="C17" s="134">
        <v>3.61222012034094E-33</v>
      </c>
      <c r="D17" t="s">
        <v>262</v>
      </c>
      <c r="E17" t="s">
        <v>1922</v>
      </c>
      <c r="F17" s="134">
        <v>3.42484164148325E-9</v>
      </c>
      <c r="G17" s="134">
        <v>9.1015166622417403E-7</v>
      </c>
      <c r="H17" t="s">
        <v>778</v>
      </c>
      <c r="I17" t="s">
        <v>268</v>
      </c>
      <c r="J17" s="134">
        <v>6.1541428936522899E-21</v>
      </c>
      <c r="K17" s="134">
        <v>1.59751292614391E-18</v>
      </c>
      <c r="L17" t="s">
        <v>262</v>
      </c>
      <c r="M17" t="s">
        <v>411</v>
      </c>
      <c r="N17" s="134">
        <v>7.6070527770900295E-7</v>
      </c>
      <c r="O17">
        <v>1.9746641167196199E-4</v>
      </c>
      <c r="P17" t="s">
        <v>778</v>
      </c>
    </row>
    <row r="18" spans="1:16" x14ac:dyDescent="0.2">
      <c r="A18" t="s">
        <v>268</v>
      </c>
      <c r="B18" s="134">
        <v>3.3948189934146803E-33</v>
      </c>
      <c r="C18" s="134">
        <v>8.3277521307687801E-31</v>
      </c>
      <c r="D18" t="s">
        <v>262</v>
      </c>
      <c r="E18" t="s">
        <v>578</v>
      </c>
      <c r="F18" s="134">
        <v>6.5653948462551099E-9</v>
      </c>
      <c r="G18" s="134">
        <v>1.61054185882366E-6</v>
      </c>
      <c r="H18" t="s">
        <v>778</v>
      </c>
      <c r="I18" t="s">
        <v>275</v>
      </c>
      <c r="J18" s="134">
        <v>7.2225694140140606E-21</v>
      </c>
      <c r="K18" s="134">
        <v>1.73063874805029E-18</v>
      </c>
      <c r="L18" t="s">
        <v>262</v>
      </c>
      <c r="M18" t="s">
        <v>271</v>
      </c>
      <c r="N18" s="134">
        <v>1.4042787706184199E-6</v>
      </c>
      <c r="O18">
        <v>3.36486797728952E-4</v>
      </c>
      <c r="P18" t="s">
        <v>778</v>
      </c>
    </row>
    <row r="19" spans="1:16" x14ac:dyDescent="0.2">
      <c r="A19" t="s">
        <v>307</v>
      </c>
      <c r="B19" s="134">
        <v>8.3428577154374497E-20</v>
      </c>
      <c r="C19" s="134">
        <v>1.9003838038950001E-17</v>
      </c>
      <c r="D19" t="s">
        <v>262</v>
      </c>
      <c r="E19" t="s">
        <v>333</v>
      </c>
      <c r="F19" s="134">
        <v>7.4144740168919396E-9</v>
      </c>
      <c r="G19" s="134">
        <v>1.6889112599906001E-6</v>
      </c>
      <c r="H19" t="s">
        <v>778</v>
      </c>
      <c r="I19" t="s">
        <v>301</v>
      </c>
      <c r="J19" s="134">
        <v>4.7415434983911298E-19</v>
      </c>
      <c r="K19" s="134">
        <v>1.05499342839203E-16</v>
      </c>
      <c r="L19" t="s">
        <v>262</v>
      </c>
      <c r="M19" t="s">
        <v>338</v>
      </c>
      <c r="N19" s="134">
        <v>2.7286859994875801E-6</v>
      </c>
      <c r="O19">
        <v>6.0713263488598702E-4</v>
      </c>
      <c r="P19" t="s">
        <v>778</v>
      </c>
    </row>
    <row r="20" spans="1:16" x14ac:dyDescent="0.2">
      <c r="A20" t="s">
        <v>281</v>
      </c>
      <c r="B20" s="134">
        <v>1.30174328917528E-19</v>
      </c>
      <c r="C20" s="134">
        <v>2.76750623278665E-17</v>
      </c>
      <c r="D20" t="s">
        <v>262</v>
      </c>
      <c r="E20" t="s">
        <v>385</v>
      </c>
      <c r="F20" s="134">
        <v>1.7514898195182899E-8</v>
      </c>
      <c r="G20" s="134">
        <v>3.7236673562958798E-6</v>
      </c>
      <c r="H20" t="s">
        <v>778</v>
      </c>
      <c r="I20" t="s">
        <v>278</v>
      </c>
      <c r="J20" s="134">
        <v>2.5543038680996601E-18</v>
      </c>
      <c r="K20" s="134">
        <v>5.3044376994202899E-16</v>
      </c>
      <c r="L20" t="s">
        <v>262</v>
      </c>
      <c r="M20" t="s">
        <v>777</v>
      </c>
      <c r="N20" s="134">
        <v>3.5956882145220598E-6</v>
      </c>
      <c r="O20">
        <v>7.4670458588241403E-4</v>
      </c>
      <c r="P20" t="s">
        <v>778</v>
      </c>
    </row>
    <row r="21" spans="1:16" x14ac:dyDescent="0.2">
      <c r="A21" t="s">
        <v>273</v>
      </c>
      <c r="B21" s="134">
        <v>1.08838822447092E-16</v>
      </c>
      <c r="C21" s="134">
        <v>2.1692937798986E-14</v>
      </c>
      <c r="D21" t="s">
        <v>262</v>
      </c>
      <c r="E21" t="s">
        <v>777</v>
      </c>
      <c r="F21" s="134">
        <v>2.0666742976069999E-8</v>
      </c>
      <c r="G21" s="134">
        <v>4.1191402094179503E-6</v>
      </c>
      <c r="H21" t="s">
        <v>778</v>
      </c>
      <c r="I21" t="s">
        <v>339</v>
      </c>
      <c r="J21" s="134">
        <v>4.8537707465460699E-18</v>
      </c>
      <c r="K21" s="134">
        <v>9.4496849221818805E-16</v>
      </c>
      <c r="L21" t="s">
        <v>262</v>
      </c>
      <c r="M21" t="s">
        <v>2116</v>
      </c>
      <c r="N21" s="134">
        <v>4.7380859623557997E-6</v>
      </c>
      <c r="O21">
        <v>8.6818457486695995E-4</v>
      </c>
      <c r="P21" t="s">
        <v>778</v>
      </c>
    </row>
    <row r="22" spans="1:16" x14ac:dyDescent="0.2">
      <c r="A22" t="s">
        <v>275</v>
      </c>
      <c r="B22" s="134">
        <v>3.0337339238344399E-16</v>
      </c>
      <c r="C22" s="134">
        <v>5.6909279312400194E-14</v>
      </c>
      <c r="D22" t="s">
        <v>262</v>
      </c>
      <c r="E22" t="s">
        <v>443</v>
      </c>
      <c r="F22" s="134">
        <v>3.3394750937430999E-8</v>
      </c>
      <c r="G22" s="134">
        <v>6.2644623964392597E-6</v>
      </c>
      <c r="H22" t="s">
        <v>778</v>
      </c>
      <c r="I22" t="s">
        <v>280</v>
      </c>
      <c r="J22" s="134">
        <v>6.7089802910109598E-18</v>
      </c>
      <c r="K22" s="134">
        <v>1.22932197685289E-15</v>
      </c>
      <c r="L22" t="s">
        <v>262</v>
      </c>
      <c r="M22" t="s">
        <v>1094</v>
      </c>
      <c r="N22" s="134">
        <v>4.7380859623557997E-6</v>
      </c>
      <c r="O22">
        <v>8.6818457486695995E-4</v>
      </c>
      <c r="P22" t="s">
        <v>778</v>
      </c>
    </row>
    <row r="23" spans="1:16" x14ac:dyDescent="0.2">
      <c r="A23" t="s">
        <v>280</v>
      </c>
      <c r="B23" s="134">
        <v>4.9658214987270702E-16</v>
      </c>
      <c r="C23" s="134">
        <v>8.7977804219114597E-14</v>
      </c>
      <c r="D23" t="s">
        <v>262</v>
      </c>
      <c r="E23" t="s">
        <v>411</v>
      </c>
      <c r="F23" s="134">
        <v>3.7482134498708099E-8</v>
      </c>
      <c r="G23" s="134">
        <v>6.6405848286877798E-6</v>
      </c>
      <c r="H23" t="s">
        <v>778</v>
      </c>
      <c r="I23" t="s">
        <v>412</v>
      </c>
      <c r="J23" s="134">
        <v>2.94849068235586E-17</v>
      </c>
      <c r="K23" s="134">
        <v>5.10252693085472E-15</v>
      </c>
      <c r="L23" t="s">
        <v>262</v>
      </c>
      <c r="M23" t="s">
        <v>1910</v>
      </c>
      <c r="N23" s="134">
        <v>7.8481677885042397E-6</v>
      </c>
      <c r="O23">
        <v>1.3581690367328199E-3</v>
      </c>
      <c r="P23" t="s">
        <v>778</v>
      </c>
    </row>
    <row r="24" spans="1:16" x14ac:dyDescent="0.2">
      <c r="A24" t="s">
        <v>301</v>
      </c>
      <c r="B24" s="134">
        <v>1.32972773221149E-14</v>
      </c>
      <c r="C24" s="134">
        <v>2.2318430200118101E-12</v>
      </c>
      <c r="D24" t="s">
        <v>262</v>
      </c>
      <c r="E24" t="s">
        <v>1094</v>
      </c>
      <c r="F24" s="134">
        <v>1.2265204895003199E-7</v>
      </c>
      <c r="G24" s="134">
        <v>2.05861781106133E-5</v>
      </c>
      <c r="H24" t="s">
        <v>778</v>
      </c>
      <c r="I24" t="s">
        <v>266</v>
      </c>
      <c r="J24" s="134">
        <v>6.6456213971197303E-17</v>
      </c>
      <c r="K24" s="134">
        <v>1.08953213958042E-14</v>
      </c>
      <c r="L24" t="s">
        <v>262</v>
      </c>
      <c r="M24" t="s">
        <v>1919</v>
      </c>
      <c r="N24" s="134">
        <v>1.08397769000128E-5</v>
      </c>
      <c r="O24">
        <v>1.77715289702841E-3</v>
      </c>
      <c r="P24" t="s">
        <v>778</v>
      </c>
    </row>
    <row r="25" spans="1:16" x14ac:dyDescent="0.2">
      <c r="A25" t="s">
        <v>288</v>
      </c>
      <c r="B25" s="134">
        <v>1.4184062897268099E-13</v>
      </c>
      <c r="C25" s="134">
        <v>2.2047721117968299E-11</v>
      </c>
      <c r="D25" t="s">
        <v>262</v>
      </c>
      <c r="E25" t="s">
        <v>798</v>
      </c>
      <c r="F25" s="134">
        <v>1.69787180494893E-7</v>
      </c>
      <c r="G25" s="134">
        <v>2.70725659299107E-5</v>
      </c>
      <c r="H25" t="s">
        <v>778</v>
      </c>
      <c r="I25" t="s">
        <v>283</v>
      </c>
      <c r="J25" s="134">
        <v>2.29896756326468E-15</v>
      </c>
      <c r="K25" s="134">
        <v>3.5806419797847402E-13</v>
      </c>
      <c r="L25" t="s">
        <v>262</v>
      </c>
      <c r="M25" t="s">
        <v>443</v>
      </c>
      <c r="N25" s="134">
        <v>1.44273326867384E-5</v>
      </c>
      <c r="O25">
        <v>2.2470570659595102E-3</v>
      </c>
      <c r="P25" t="s">
        <v>778</v>
      </c>
    </row>
    <row r="26" spans="1:16" x14ac:dyDescent="0.2">
      <c r="A26" t="s">
        <v>274</v>
      </c>
      <c r="B26" s="134">
        <v>1.4518725101202101E-13</v>
      </c>
      <c r="C26" s="134">
        <v>2.2047721117968299E-11</v>
      </c>
      <c r="D26" t="s">
        <v>262</v>
      </c>
      <c r="E26" t="s">
        <v>575</v>
      </c>
      <c r="F26" s="134">
        <v>3.82777825369426E-7</v>
      </c>
      <c r="G26" s="134">
        <v>5.8127546909671401E-5</v>
      </c>
      <c r="H26" t="s">
        <v>778</v>
      </c>
      <c r="I26" t="s">
        <v>288</v>
      </c>
      <c r="J26" s="134">
        <v>5.9921073809871996E-14</v>
      </c>
      <c r="K26" s="134">
        <v>8.8882926151310101E-12</v>
      </c>
      <c r="L26" t="s">
        <v>262</v>
      </c>
      <c r="M26" t="s">
        <v>350</v>
      </c>
      <c r="N26" s="134">
        <v>3.7676346130107699E-5</v>
      </c>
      <c r="O26">
        <v>5.5886580092993103E-3</v>
      </c>
      <c r="P26" t="s">
        <v>778</v>
      </c>
    </row>
    <row r="27" spans="1:16" x14ac:dyDescent="0.2">
      <c r="A27" t="s">
        <v>282</v>
      </c>
      <c r="B27" s="134">
        <v>3.5725740597546298E-13</v>
      </c>
      <c r="C27" s="134">
        <v>5.1786084893443303E-11</v>
      </c>
      <c r="D27" t="s">
        <v>262</v>
      </c>
      <c r="E27" t="s">
        <v>1881</v>
      </c>
      <c r="F27" s="134">
        <v>6.2337449959546804E-7</v>
      </c>
      <c r="G27" s="134">
        <v>9.0360967236815796E-5</v>
      </c>
      <c r="H27" t="s">
        <v>778</v>
      </c>
      <c r="I27" t="s">
        <v>326</v>
      </c>
      <c r="J27" s="134">
        <v>2.81309299855453E-13</v>
      </c>
      <c r="K27" s="134">
        <v>3.98308395022607E-11</v>
      </c>
      <c r="L27" t="s">
        <v>262</v>
      </c>
      <c r="M27" t="s">
        <v>333</v>
      </c>
      <c r="N27" s="134">
        <v>5.6752284884039598E-5</v>
      </c>
      <c r="O27">
        <v>8.0356076097174208E-3</v>
      </c>
      <c r="P27" t="s">
        <v>778</v>
      </c>
    </row>
    <row r="28" spans="1:16" x14ac:dyDescent="0.2">
      <c r="A28" t="s">
        <v>311</v>
      </c>
      <c r="B28" s="134">
        <v>1.17980622920171E-12</v>
      </c>
      <c r="C28" s="134">
        <v>1.63582698474968E-10</v>
      </c>
      <c r="D28" t="s">
        <v>262</v>
      </c>
      <c r="E28" t="s">
        <v>1988</v>
      </c>
      <c r="F28" s="134">
        <v>1.12506729583072E-6</v>
      </c>
      <c r="G28">
        <v>1.5599302636539901E-4</v>
      </c>
      <c r="H28" t="s">
        <v>778</v>
      </c>
      <c r="I28" t="s">
        <v>276</v>
      </c>
      <c r="J28" s="134">
        <v>3.5678728647808599E-13</v>
      </c>
      <c r="K28" s="134">
        <v>4.8321408581706002E-11</v>
      </c>
      <c r="L28" t="s">
        <v>262</v>
      </c>
      <c r="M28" t="s">
        <v>798</v>
      </c>
      <c r="N28" s="134">
        <v>6.7109959846116702E-5</v>
      </c>
      <c r="O28">
        <v>9.0890228226371099E-3</v>
      </c>
      <c r="P28" t="s">
        <v>778</v>
      </c>
    </row>
    <row r="29" spans="1:16" x14ac:dyDescent="0.2">
      <c r="A29" t="s">
        <v>290</v>
      </c>
      <c r="B29" s="134">
        <v>1.73849142958059E-12</v>
      </c>
      <c r="C29" s="134">
        <v>2.31002048705521E-10</v>
      </c>
      <c r="D29" t="s">
        <v>262</v>
      </c>
      <c r="E29" t="s">
        <v>806</v>
      </c>
      <c r="F29" s="134">
        <v>1.24276245935031E-6</v>
      </c>
      <c r="G29">
        <v>1.6513206178617201E-4</v>
      </c>
      <c r="H29" t="s">
        <v>778</v>
      </c>
      <c r="I29" t="s">
        <v>290</v>
      </c>
      <c r="J29" s="134">
        <v>8.35887709187222E-13</v>
      </c>
      <c r="K29" s="134">
        <v>1.08491258921592E-10</v>
      </c>
      <c r="L29" t="s">
        <v>262</v>
      </c>
      <c r="M29" t="s">
        <v>575</v>
      </c>
      <c r="N29" s="134">
        <v>7.4713093887400907E-5</v>
      </c>
      <c r="O29">
        <v>9.6971369774689099E-3</v>
      </c>
      <c r="P29" t="s">
        <v>778</v>
      </c>
    </row>
    <row r="30" spans="1:16" x14ac:dyDescent="0.2">
      <c r="A30" t="s">
        <v>295</v>
      </c>
      <c r="B30" s="134">
        <v>2.94233306001079E-12</v>
      </c>
      <c r="C30" s="134">
        <v>3.7532400513497598E-10</v>
      </c>
      <c r="D30" t="s">
        <v>262</v>
      </c>
      <c r="E30" t="s">
        <v>785</v>
      </c>
      <c r="F30" s="134">
        <v>1.41831572957766E-6</v>
      </c>
      <c r="G30">
        <v>1.8092035446492599E-4</v>
      </c>
      <c r="H30" t="s">
        <v>778</v>
      </c>
      <c r="I30" t="s">
        <v>307</v>
      </c>
      <c r="J30" s="134">
        <v>4.9338062711702399E-11</v>
      </c>
      <c r="K30" s="134">
        <v>6.1475226138781202E-9</v>
      </c>
      <c r="L30" t="s">
        <v>262</v>
      </c>
      <c r="M30" t="s">
        <v>782</v>
      </c>
      <c r="N30" s="134">
        <v>8.5756411275471995E-5</v>
      </c>
      <c r="O30">
        <v>1.0685248844923801E-2</v>
      </c>
      <c r="P30" t="s">
        <v>778</v>
      </c>
    </row>
    <row r="31" spans="1:16" x14ac:dyDescent="0.2">
      <c r="A31" t="s">
        <v>294</v>
      </c>
      <c r="B31" s="134">
        <v>5.8416097940718798E-12</v>
      </c>
      <c r="C31" s="134">
        <v>7.1649590897289297E-10</v>
      </c>
      <c r="D31" t="s">
        <v>262</v>
      </c>
      <c r="E31" t="s">
        <v>2495</v>
      </c>
      <c r="F31" s="134">
        <v>6.0664267037995204E-6</v>
      </c>
      <c r="G31">
        <v>7.4407056763140997E-4</v>
      </c>
      <c r="H31" t="s">
        <v>778</v>
      </c>
      <c r="I31" t="s">
        <v>294</v>
      </c>
      <c r="J31" s="134">
        <v>1.4748802948940401E-10</v>
      </c>
      <c r="K31" s="134">
        <v>1.7670200456134398E-8</v>
      </c>
      <c r="L31" t="s">
        <v>262</v>
      </c>
      <c r="M31" t="s">
        <v>303</v>
      </c>
      <c r="N31" s="134">
        <v>9.84316102577475E-5</v>
      </c>
      <c r="O31">
        <v>1.1356091331588301E-2</v>
      </c>
      <c r="P31" t="s">
        <v>778</v>
      </c>
    </row>
    <row r="32" spans="1:16" x14ac:dyDescent="0.2">
      <c r="A32" t="s">
        <v>366</v>
      </c>
      <c r="B32" s="134">
        <v>4.21451230347076E-11</v>
      </c>
      <c r="C32" s="134">
        <v>4.9778073095438004E-9</v>
      </c>
      <c r="D32" t="s">
        <v>262</v>
      </c>
      <c r="E32" t="s">
        <v>1944</v>
      </c>
      <c r="F32" s="134">
        <v>7.13679532065879E-6</v>
      </c>
      <c r="G32">
        <v>8.4293482509558803E-4</v>
      </c>
      <c r="H32" t="s">
        <v>778</v>
      </c>
      <c r="I32" t="s">
        <v>574</v>
      </c>
      <c r="J32" s="134">
        <v>2.29682975135302E-10</v>
      </c>
      <c r="K32" s="134">
        <v>2.6498609909128399E-8</v>
      </c>
      <c r="L32" t="s">
        <v>262</v>
      </c>
      <c r="M32" t="s">
        <v>603</v>
      </c>
      <c r="N32" s="134">
        <v>9.84316102577475E-5</v>
      </c>
      <c r="O32">
        <v>1.1356091331588301E-2</v>
      </c>
      <c r="P32" t="s">
        <v>778</v>
      </c>
    </row>
    <row r="33" spans="1:16" x14ac:dyDescent="0.2">
      <c r="A33" t="s">
        <v>313</v>
      </c>
      <c r="B33" s="134">
        <v>1.38832991746086E-10</v>
      </c>
      <c r="C33" s="134">
        <v>1.58120860956524E-8</v>
      </c>
      <c r="D33" t="s">
        <v>262</v>
      </c>
      <c r="E33" t="s">
        <v>350</v>
      </c>
      <c r="F33" s="134">
        <v>7.4098393333190198E-6</v>
      </c>
      <c r="G33">
        <v>8.43927772641227E-4</v>
      </c>
      <c r="H33" t="s">
        <v>778</v>
      </c>
      <c r="I33" t="s">
        <v>281</v>
      </c>
      <c r="J33" s="134">
        <v>3.3927995076238598E-10</v>
      </c>
      <c r="K33" s="134">
        <v>3.7095755299963703E-8</v>
      </c>
      <c r="L33" t="s">
        <v>262</v>
      </c>
      <c r="M33" t="s">
        <v>586</v>
      </c>
      <c r="N33">
        <v>1.2894614348380899E-4</v>
      </c>
      <c r="O33">
        <v>1.34648559487684E-2</v>
      </c>
      <c r="P33" t="s">
        <v>778</v>
      </c>
    </row>
    <row r="34" spans="1:16" x14ac:dyDescent="0.2">
      <c r="A34" t="s">
        <v>276</v>
      </c>
      <c r="B34" s="134">
        <v>1.7628207299179001E-10</v>
      </c>
      <c r="C34" s="134">
        <v>1.93849493369248E-8</v>
      </c>
      <c r="D34" t="s">
        <v>262</v>
      </c>
      <c r="E34" t="s">
        <v>769</v>
      </c>
      <c r="F34" s="134">
        <v>8.3959844430402495E-6</v>
      </c>
      <c r="G34">
        <v>9.23268772029495E-4</v>
      </c>
      <c r="H34" t="s">
        <v>778</v>
      </c>
      <c r="I34" t="s">
        <v>508</v>
      </c>
      <c r="J34" s="134">
        <v>3.4535374115535999E-10</v>
      </c>
      <c r="K34" s="134">
        <v>3.7095755299963703E-8</v>
      </c>
      <c r="L34" t="s">
        <v>262</v>
      </c>
      <c r="M34" t="s">
        <v>770</v>
      </c>
      <c r="N34">
        <v>1.29677585381397E-4</v>
      </c>
      <c r="O34">
        <v>1.34648559487684E-2</v>
      </c>
      <c r="P34" t="s">
        <v>778</v>
      </c>
    </row>
    <row r="35" spans="1:16" x14ac:dyDescent="0.2">
      <c r="A35" t="s">
        <v>412</v>
      </c>
      <c r="B35" s="134">
        <v>2.1567574556219001E-10</v>
      </c>
      <c r="C35" s="134">
        <v>2.2926331753260801E-8</v>
      </c>
      <c r="D35" t="s">
        <v>262</v>
      </c>
      <c r="E35" t="s">
        <v>2496</v>
      </c>
      <c r="F35" s="134">
        <v>1.16199078208685E-5</v>
      </c>
      <c r="G35">
        <v>1.23519620135832E-3</v>
      </c>
      <c r="H35" t="s">
        <v>778</v>
      </c>
      <c r="I35" t="s">
        <v>309</v>
      </c>
      <c r="J35" s="134">
        <v>1.42565087984687E-9</v>
      </c>
      <c r="K35" s="134">
        <v>1.43254919055581E-7</v>
      </c>
      <c r="L35" t="s">
        <v>262</v>
      </c>
      <c r="M35" t="s">
        <v>2022</v>
      </c>
      <c r="N35">
        <v>1.29677585381397E-4</v>
      </c>
      <c r="O35">
        <v>1.34648559487684E-2</v>
      </c>
      <c r="P35" t="s">
        <v>778</v>
      </c>
    </row>
    <row r="36" spans="1:16" x14ac:dyDescent="0.2">
      <c r="A36" t="s">
        <v>381</v>
      </c>
      <c r="B36" s="134">
        <v>2.6169105041321702E-10</v>
      </c>
      <c r="C36" s="134">
        <v>2.6920411605411301E-8</v>
      </c>
      <c r="D36" t="s">
        <v>262</v>
      </c>
      <c r="E36" t="s">
        <v>1919</v>
      </c>
      <c r="F36" s="134">
        <v>1.6081484205377298E-5</v>
      </c>
      <c r="G36">
        <v>1.65431784293381E-3</v>
      </c>
      <c r="H36" t="s">
        <v>778</v>
      </c>
      <c r="I36" t="s">
        <v>765</v>
      </c>
      <c r="J36" s="134">
        <v>1.42565087984687E-9</v>
      </c>
      <c r="K36" s="134">
        <v>1.43254919055581E-7</v>
      </c>
      <c r="L36" t="s">
        <v>262</v>
      </c>
      <c r="M36" t="s">
        <v>1881</v>
      </c>
      <c r="N36">
        <v>1.96085852929806E-4</v>
      </c>
      <c r="O36">
        <v>1.97034655443982E-2</v>
      </c>
      <c r="P36" t="s">
        <v>778</v>
      </c>
    </row>
    <row r="37" spans="1:16" x14ac:dyDescent="0.2">
      <c r="A37" t="s">
        <v>326</v>
      </c>
      <c r="B37" s="134">
        <v>3.4041499929515398E-10</v>
      </c>
      <c r="C37" s="134">
        <v>3.3924482273507701E-8</v>
      </c>
      <c r="D37" t="s">
        <v>262</v>
      </c>
      <c r="E37" t="s">
        <v>580</v>
      </c>
      <c r="F37" s="134">
        <v>1.8918425848877101E-5</v>
      </c>
      <c r="G37">
        <v>1.8282078797596699E-3</v>
      </c>
      <c r="H37" t="s">
        <v>778</v>
      </c>
      <c r="I37" t="s">
        <v>295</v>
      </c>
      <c r="J37" s="134">
        <v>2.07047343755986E-9</v>
      </c>
      <c r="K37" s="134">
        <v>2.01547648687468E-7</v>
      </c>
      <c r="L37" t="s">
        <v>262</v>
      </c>
      <c r="M37" t="s">
        <v>2495</v>
      </c>
      <c r="N37">
        <v>2.2506239687422101E-4</v>
      </c>
      <c r="O37">
        <v>2.1908417695725001E-2</v>
      </c>
      <c r="P37" t="s">
        <v>778</v>
      </c>
    </row>
    <row r="38" spans="1:16" x14ac:dyDescent="0.2">
      <c r="A38" t="s">
        <v>1866</v>
      </c>
      <c r="B38" s="134">
        <v>8.8869993036892301E-10</v>
      </c>
      <c r="C38" s="134">
        <v>8.5880729634742293E-8</v>
      </c>
      <c r="D38" t="s">
        <v>262</v>
      </c>
      <c r="E38" t="s">
        <v>441</v>
      </c>
      <c r="F38" s="134">
        <v>1.8918425848877101E-5</v>
      </c>
      <c r="G38">
        <v>1.8282078797596699E-3</v>
      </c>
      <c r="H38" t="s">
        <v>778</v>
      </c>
      <c r="I38" t="s">
        <v>488</v>
      </c>
      <c r="J38" s="134">
        <v>1.3300053970980099E-8</v>
      </c>
      <c r="K38" s="134">
        <v>1.25544448847282E-6</v>
      </c>
      <c r="L38" t="s">
        <v>262</v>
      </c>
      <c r="M38" t="s">
        <v>1944</v>
      </c>
      <c r="N38">
        <v>2.9649040316442302E-4</v>
      </c>
      <c r="O38">
        <v>2.79868971471872E-2</v>
      </c>
      <c r="P38" t="s">
        <v>778</v>
      </c>
    </row>
    <row r="39" spans="1:16" x14ac:dyDescent="0.2">
      <c r="A39" t="s">
        <v>270</v>
      </c>
      <c r="B39" s="134">
        <v>1.17337983085242E-9</v>
      </c>
      <c r="C39" s="134">
        <v>1.10056125899658E-7</v>
      </c>
      <c r="D39" t="s">
        <v>262</v>
      </c>
      <c r="E39" t="s">
        <v>770</v>
      </c>
      <c r="F39" s="134">
        <v>3.4590704800496501E-5</v>
      </c>
      <c r="G39">
        <v>3.2421137895481899E-3</v>
      </c>
      <c r="H39" t="s">
        <v>778</v>
      </c>
      <c r="I39" t="s">
        <v>313</v>
      </c>
      <c r="J39" s="134">
        <v>3.0378468235503098E-8</v>
      </c>
      <c r="K39" s="134">
        <v>2.783203780988E-6</v>
      </c>
      <c r="L39" t="s">
        <v>262</v>
      </c>
      <c r="M39" t="s">
        <v>769</v>
      </c>
      <c r="N39">
        <v>3.40299776358964E-4</v>
      </c>
      <c r="O39">
        <v>3.11774648046521E-2</v>
      </c>
      <c r="P39" t="s">
        <v>778</v>
      </c>
    </row>
    <row r="40" spans="1:16" x14ac:dyDescent="0.2">
      <c r="A40" t="s">
        <v>958</v>
      </c>
      <c r="B40" s="134">
        <v>1.40718956872389E-9</v>
      </c>
      <c r="C40" s="134">
        <v>1.2821507241887101E-7</v>
      </c>
      <c r="D40" t="s">
        <v>262</v>
      </c>
      <c r="E40" t="s">
        <v>2114</v>
      </c>
      <c r="F40" s="134">
        <v>3.6232762350762502E-5</v>
      </c>
      <c r="G40">
        <v>3.2421137895481899E-3</v>
      </c>
      <c r="H40" t="s">
        <v>778</v>
      </c>
      <c r="I40" t="s">
        <v>311</v>
      </c>
      <c r="J40" s="134">
        <v>3.5359842098307699E-8</v>
      </c>
      <c r="K40" s="134">
        <v>3.1470259467493899E-6</v>
      </c>
      <c r="L40" t="s">
        <v>262</v>
      </c>
      <c r="M40" t="s">
        <v>1917</v>
      </c>
      <c r="N40">
        <v>3.9058072025666298E-4</v>
      </c>
      <c r="O40">
        <v>3.37960817666529E-2</v>
      </c>
      <c r="P40" t="s">
        <v>778</v>
      </c>
    </row>
    <row r="41" spans="1:16" x14ac:dyDescent="0.2">
      <c r="A41" t="s">
        <v>364</v>
      </c>
      <c r="B41" s="134">
        <v>4.7093299863599202E-9</v>
      </c>
      <c r="C41" s="134">
        <v>4.1716814795838302E-7</v>
      </c>
      <c r="D41" t="s">
        <v>262</v>
      </c>
      <c r="E41" t="s">
        <v>2116</v>
      </c>
      <c r="F41" s="134">
        <v>3.6599591227260901E-5</v>
      </c>
      <c r="G41">
        <v>3.2421137895481899E-3</v>
      </c>
      <c r="H41" t="s">
        <v>778</v>
      </c>
      <c r="I41" t="s">
        <v>423</v>
      </c>
      <c r="J41" s="134">
        <v>3.8495442632922901E-8</v>
      </c>
      <c r="K41" s="134">
        <v>3.2919900540034802E-6</v>
      </c>
      <c r="L41" t="s">
        <v>262</v>
      </c>
      <c r="M41" t="s">
        <v>2117</v>
      </c>
      <c r="N41">
        <v>3.9058072025666298E-4</v>
      </c>
      <c r="O41">
        <v>3.37960817666529E-2</v>
      </c>
      <c r="P41" t="s">
        <v>778</v>
      </c>
    </row>
    <row r="42" spans="1:16" x14ac:dyDescent="0.2">
      <c r="A42" t="s">
        <v>610</v>
      </c>
      <c r="B42" s="134">
        <v>5.6192672946180103E-9</v>
      </c>
      <c r="C42" s="134">
        <v>4.84320091960455E-7</v>
      </c>
      <c r="D42" t="s">
        <v>262</v>
      </c>
      <c r="E42" t="s">
        <v>2165</v>
      </c>
      <c r="F42" s="134">
        <v>5.89853020179301E-5</v>
      </c>
      <c r="G42">
        <v>4.8231827726969E-3</v>
      </c>
      <c r="H42" t="s">
        <v>778</v>
      </c>
      <c r="I42" t="s">
        <v>562</v>
      </c>
      <c r="J42" s="134">
        <v>3.91022895660125E-8</v>
      </c>
      <c r="K42" s="134">
        <v>3.2919900540034802E-6</v>
      </c>
      <c r="L42" t="s">
        <v>262</v>
      </c>
      <c r="M42" t="s">
        <v>601</v>
      </c>
      <c r="N42">
        <v>4.4772838849040997E-4</v>
      </c>
      <c r="O42">
        <v>3.6747898650435103E-2</v>
      </c>
      <c r="P42" t="s">
        <v>778</v>
      </c>
    </row>
    <row r="43" spans="1:16" x14ac:dyDescent="0.2">
      <c r="A43" t="s">
        <v>546</v>
      </c>
      <c r="B43" s="134">
        <v>8.4926604299597204E-9</v>
      </c>
      <c r="C43" s="134">
        <v>7.1271300292477799E-7</v>
      </c>
      <c r="D43" t="s">
        <v>262</v>
      </c>
      <c r="E43" t="s">
        <v>2497</v>
      </c>
      <c r="F43" s="134">
        <v>5.89853020179301E-5</v>
      </c>
      <c r="G43">
        <v>4.8231827726969E-3</v>
      </c>
      <c r="H43" t="s">
        <v>778</v>
      </c>
      <c r="I43" t="s">
        <v>608</v>
      </c>
      <c r="J43" s="134">
        <v>7.4013305831581502E-8</v>
      </c>
      <c r="K43" s="134">
        <v>6.0671433596151697E-6</v>
      </c>
      <c r="L43" t="s">
        <v>262</v>
      </c>
      <c r="M43" t="s">
        <v>2496</v>
      </c>
      <c r="N43">
        <v>4.48288972300653E-4</v>
      </c>
      <c r="O43">
        <v>3.6747898650435103E-2</v>
      </c>
      <c r="P43" t="s">
        <v>778</v>
      </c>
    </row>
    <row r="44" spans="1:16" x14ac:dyDescent="0.2">
      <c r="A44" t="s">
        <v>320</v>
      </c>
      <c r="B44" s="134">
        <v>2.0183514511202599E-8</v>
      </c>
      <c r="C44" s="134">
        <v>1.65039045580064E-6</v>
      </c>
      <c r="D44" t="s">
        <v>262</v>
      </c>
      <c r="E44" t="s">
        <v>1947</v>
      </c>
      <c r="F44" s="134">
        <v>5.89853020179301E-5</v>
      </c>
      <c r="G44">
        <v>4.8231827726969E-3</v>
      </c>
      <c r="H44" t="s">
        <v>778</v>
      </c>
      <c r="I44" t="s">
        <v>279</v>
      </c>
      <c r="J44" s="134">
        <v>9.0937128961956594E-8</v>
      </c>
      <c r="K44" s="134">
        <v>7.26331171067935E-6</v>
      </c>
      <c r="L44" t="s">
        <v>262</v>
      </c>
      <c r="M44" t="s">
        <v>941</v>
      </c>
      <c r="N44">
        <v>4.6990063557458101E-4</v>
      </c>
      <c r="O44">
        <v>3.7531807174739001E-2</v>
      </c>
      <c r="P44" t="s">
        <v>778</v>
      </c>
    </row>
    <row r="45" spans="1:16" x14ac:dyDescent="0.2">
      <c r="A45" t="s">
        <v>608</v>
      </c>
      <c r="B45" s="134">
        <v>3.7582636444001002E-8</v>
      </c>
      <c r="C45" s="134">
        <v>2.9231957956077901E-6</v>
      </c>
      <c r="D45" t="s">
        <v>262</v>
      </c>
      <c r="E45" t="s">
        <v>1920</v>
      </c>
      <c r="F45" s="134">
        <v>8.1626129781934596E-5</v>
      </c>
      <c r="G45">
        <v>6.3489201920631597E-3</v>
      </c>
      <c r="H45" t="s">
        <v>778</v>
      </c>
      <c r="I45" t="s">
        <v>345</v>
      </c>
      <c r="J45" s="134">
        <v>2.60353012383449E-7</v>
      </c>
      <c r="K45" s="134">
        <v>2.02749908393611E-5</v>
      </c>
      <c r="L45" t="s">
        <v>262</v>
      </c>
      <c r="M45" t="s">
        <v>818</v>
      </c>
      <c r="N45">
        <v>6.7566886829524997E-4</v>
      </c>
      <c r="O45">
        <v>5.1334584683938402E-2</v>
      </c>
      <c r="P45" t="s">
        <v>778</v>
      </c>
    </row>
    <row r="46" spans="1:16" x14ac:dyDescent="0.2">
      <c r="A46" t="s">
        <v>736</v>
      </c>
      <c r="B46" s="134">
        <v>3.7582636444001002E-8</v>
      </c>
      <c r="C46" s="134">
        <v>2.9231957956077901E-6</v>
      </c>
      <c r="D46" t="s">
        <v>262</v>
      </c>
      <c r="E46" t="s">
        <v>810</v>
      </c>
      <c r="F46" s="134">
        <v>8.1626129781934596E-5</v>
      </c>
      <c r="G46">
        <v>6.3489201920631597E-3</v>
      </c>
      <c r="H46" t="s">
        <v>778</v>
      </c>
      <c r="I46" t="s">
        <v>322</v>
      </c>
      <c r="J46" s="134">
        <v>3.0110654060110802E-7</v>
      </c>
      <c r="K46" s="134">
        <v>2.28767530237183E-5</v>
      </c>
      <c r="L46" t="s">
        <v>262</v>
      </c>
      <c r="M46" t="s">
        <v>580</v>
      </c>
      <c r="N46">
        <v>6.7777962560461498E-4</v>
      </c>
      <c r="O46">
        <v>5.1334584683938402E-2</v>
      </c>
      <c r="P46" t="s">
        <v>778</v>
      </c>
    </row>
    <row r="47" spans="1:16" x14ac:dyDescent="0.2">
      <c r="A47" t="s">
        <v>503</v>
      </c>
      <c r="B47" s="134">
        <v>4.8807073367324899E-8</v>
      </c>
      <c r="C47" s="134">
        <v>3.6196687667069602E-6</v>
      </c>
      <c r="D47" t="s">
        <v>262</v>
      </c>
      <c r="E47" t="s">
        <v>558</v>
      </c>
      <c r="F47" s="134">
        <v>9.6021625053813606E-5</v>
      </c>
      <c r="G47">
        <v>6.8047324954802601E-3</v>
      </c>
      <c r="H47" t="s">
        <v>778</v>
      </c>
      <c r="I47" t="s">
        <v>646</v>
      </c>
      <c r="J47" s="134">
        <v>4.1940939449027002E-7</v>
      </c>
      <c r="K47" s="134">
        <v>3.1106196758028398E-5</v>
      </c>
      <c r="L47" t="s">
        <v>262</v>
      </c>
      <c r="M47" t="s">
        <v>385</v>
      </c>
      <c r="N47">
        <v>6.9215170360366395E-4</v>
      </c>
      <c r="O47">
        <v>5.1334584683938402E-2</v>
      </c>
      <c r="P47" t="s">
        <v>778</v>
      </c>
    </row>
    <row r="48" spans="1:16" x14ac:dyDescent="0.2">
      <c r="A48" t="s">
        <v>513</v>
      </c>
      <c r="B48" s="134">
        <v>4.8807073367324899E-8</v>
      </c>
      <c r="C48" s="134">
        <v>3.6196687667069602E-6</v>
      </c>
      <c r="D48" t="s">
        <v>262</v>
      </c>
      <c r="E48" t="s">
        <v>819</v>
      </c>
      <c r="F48" s="134">
        <v>9.6021625053813606E-5</v>
      </c>
      <c r="G48">
        <v>6.8047324954802601E-3</v>
      </c>
      <c r="H48" t="s">
        <v>778</v>
      </c>
      <c r="I48" t="s">
        <v>736</v>
      </c>
      <c r="J48" s="134">
        <v>5.9014410419395495E-7</v>
      </c>
      <c r="K48" s="134">
        <v>4.2751136850329501E-5</v>
      </c>
      <c r="L48" t="s">
        <v>262</v>
      </c>
      <c r="M48" t="s">
        <v>1913</v>
      </c>
      <c r="N48">
        <v>7.7790797839793503E-4</v>
      </c>
      <c r="O48">
        <v>5.5072348925217403E-2</v>
      </c>
      <c r="P48" t="s">
        <v>778</v>
      </c>
    </row>
    <row r="49" spans="1:16" x14ac:dyDescent="0.2">
      <c r="A49" t="s">
        <v>328</v>
      </c>
      <c r="B49" s="134">
        <v>1.3436809537750901E-7</v>
      </c>
      <c r="C49" s="134">
        <v>9.7386330945199192E-6</v>
      </c>
      <c r="D49" t="s">
        <v>262</v>
      </c>
      <c r="E49" t="s">
        <v>1928</v>
      </c>
      <c r="F49" s="134">
        <v>9.6021625053813606E-5</v>
      </c>
      <c r="G49">
        <v>6.8047324954802601E-3</v>
      </c>
      <c r="H49" t="s">
        <v>778</v>
      </c>
      <c r="I49" t="s">
        <v>320</v>
      </c>
      <c r="J49" s="134">
        <v>9.6773160249180505E-7</v>
      </c>
      <c r="K49" s="134">
        <v>6.8510998676408504E-5</v>
      </c>
      <c r="L49" t="s">
        <v>262</v>
      </c>
      <c r="M49" t="s">
        <v>2137</v>
      </c>
      <c r="N49">
        <v>7.7790797839793503E-4</v>
      </c>
      <c r="O49">
        <v>5.5072348925217403E-2</v>
      </c>
      <c r="P49" t="s">
        <v>778</v>
      </c>
    </row>
    <row r="50" spans="1:16" x14ac:dyDescent="0.2">
      <c r="A50" t="s">
        <v>1100</v>
      </c>
      <c r="B50" s="134">
        <v>2.7697057915362801E-7</v>
      </c>
      <c r="C50" s="134">
        <v>1.9201286454802601E-5</v>
      </c>
      <c r="D50" t="s">
        <v>262</v>
      </c>
      <c r="E50" t="s">
        <v>2117</v>
      </c>
      <c r="F50" s="134">
        <v>9.6021625053813606E-5</v>
      </c>
      <c r="G50">
        <v>6.8047324954802601E-3</v>
      </c>
      <c r="H50" t="s">
        <v>778</v>
      </c>
      <c r="I50" t="s">
        <v>506</v>
      </c>
      <c r="J50" s="134">
        <v>1.44670864796658E-6</v>
      </c>
      <c r="K50">
        <v>1.00144387520353E-4</v>
      </c>
      <c r="L50" t="s">
        <v>262</v>
      </c>
      <c r="M50" t="s">
        <v>1966</v>
      </c>
      <c r="N50">
        <v>1.17607784890812E-3</v>
      </c>
      <c r="O50">
        <v>8.1410722207751002E-2</v>
      </c>
      <c r="P50" t="s">
        <v>778</v>
      </c>
    </row>
    <row r="51" spans="1:16" x14ac:dyDescent="0.2">
      <c r="A51" t="s">
        <v>446</v>
      </c>
      <c r="B51" s="134">
        <v>2.7697057915362801E-7</v>
      </c>
      <c r="C51" s="134">
        <v>1.9201286454802601E-5</v>
      </c>
      <c r="D51" t="s">
        <v>262</v>
      </c>
      <c r="E51" t="s">
        <v>941</v>
      </c>
      <c r="F51">
        <v>1.06082843971314E-4</v>
      </c>
      <c r="G51">
        <v>7.3543084657504403E-3</v>
      </c>
      <c r="H51" t="s">
        <v>778</v>
      </c>
      <c r="I51" t="s">
        <v>336</v>
      </c>
      <c r="J51" s="134">
        <v>1.97121856266906E-6</v>
      </c>
      <c r="K51">
        <v>1.33485778754655E-4</v>
      </c>
      <c r="L51" t="s">
        <v>262</v>
      </c>
      <c r="M51" t="s">
        <v>1082</v>
      </c>
      <c r="N51">
        <v>1.3497963543428299E-3</v>
      </c>
      <c r="O51">
        <v>8.9459907314423701E-2</v>
      </c>
      <c r="P51" t="s">
        <v>778</v>
      </c>
    </row>
    <row r="52" spans="1:16" x14ac:dyDescent="0.2">
      <c r="A52" t="s">
        <v>322</v>
      </c>
      <c r="B52" s="134">
        <v>5.4553345580419704E-7</v>
      </c>
      <c r="C52" s="134">
        <v>3.7015025331055E-5</v>
      </c>
      <c r="D52" t="s">
        <v>262</v>
      </c>
      <c r="E52" t="s">
        <v>1966</v>
      </c>
      <c r="F52">
        <v>1.12955399575542E-4</v>
      </c>
      <c r="G52">
        <v>7.6641440265192203E-3</v>
      </c>
      <c r="H52" t="s">
        <v>778</v>
      </c>
      <c r="I52" t="s">
        <v>1870</v>
      </c>
      <c r="J52" s="134">
        <v>2.07772529072615E-6</v>
      </c>
      <c r="K52">
        <v>1.3770455916195699E-4</v>
      </c>
      <c r="L52" t="s">
        <v>262</v>
      </c>
      <c r="M52" t="s">
        <v>816</v>
      </c>
      <c r="N52">
        <v>1.3497963543428299E-3</v>
      </c>
      <c r="O52">
        <v>8.9459907314423701E-2</v>
      </c>
      <c r="P52" t="s">
        <v>778</v>
      </c>
    </row>
    <row r="53" spans="1:16" x14ac:dyDescent="0.2">
      <c r="A53" t="s">
        <v>296</v>
      </c>
      <c r="B53" s="134">
        <v>1.03799460474074E-6</v>
      </c>
      <c r="C53" s="134">
        <v>6.8961766552462896E-5</v>
      </c>
      <c r="D53" t="s">
        <v>262</v>
      </c>
      <c r="E53" t="s">
        <v>782</v>
      </c>
      <c r="F53">
        <v>1.5630655120948801E-4</v>
      </c>
      <c r="G53">
        <v>1.01726855470828E-2</v>
      </c>
      <c r="H53" t="s">
        <v>778</v>
      </c>
      <c r="I53" t="s">
        <v>650</v>
      </c>
      <c r="J53" s="134">
        <v>2.6147029243430599E-6</v>
      </c>
      <c r="K53">
        <v>1.6968332519434599E-4</v>
      </c>
      <c r="L53" t="s">
        <v>262</v>
      </c>
      <c r="M53" t="s">
        <v>353</v>
      </c>
      <c r="N53">
        <v>1.55662922085663E-3</v>
      </c>
      <c r="O53">
        <v>0.101018750478508</v>
      </c>
      <c r="P53" t="s">
        <v>778</v>
      </c>
    </row>
    <row r="54" spans="1:16" x14ac:dyDescent="0.2">
      <c r="A54" t="s">
        <v>758</v>
      </c>
      <c r="B54" s="134">
        <v>1.1602807328274501E-6</v>
      </c>
      <c r="C54" s="134">
        <v>7.4002705139734797E-5</v>
      </c>
      <c r="D54" t="s">
        <v>262</v>
      </c>
      <c r="E54" t="s">
        <v>1940</v>
      </c>
      <c r="F54">
        <v>1.5630655120948801E-4</v>
      </c>
      <c r="G54">
        <v>1.01726855470828E-2</v>
      </c>
      <c r="H54" t="s">
        <v>778</v>
      </c>
      <c r="I54" t="s">
        <v>297</v>
      </c>
      <c r="J54" s="134">
        <v>3.1137472221319799E-6</v>
      </c>
      <c r="K54">
        <v>1.97945359121247E-4</v>
      </c>
      <c r="L54" t="s">
        <v>262</v>
      </c>
      <c r="M54" t="s">
        <v>1940</v>
      </c>
      <c r="N54">
        <v>1.77798036818123E-3</v>
      </c>
      <c r="O54">
        <v>0.113028751977235</v>
      </c>
      <c r="P54" t="s">
        <v>778</v>
      </c>
    </row>
    <row r="55" spans="1:16" x14ac:dyDescent="0.2">
      <c r="A55" t="s">
        <v>492</v>
      </c>
      <c r="B55" s="134">
        <v>1.1602807328274501E-6</v>
      </c>
      <c r="C55" s="134">
        <v>7.4002705139734797E-5</v>
      </c>
      <c r="D55" t="s">
        <v>262</v>
      </c>
      <c r="E55" t="s">
        <v>603</v>
      </c>
      <c r="F55">
        <v>2.2595839578024401E-4</v>
      </c>
      <c r="G55">
        <v>1.4411626482864001E-2</v>
      </c>
      <c r="H55" t="s">
        <v>778</v>
      </c>
      <c r="I55" t="s">
        <v>610</v>
      </c>
      <c r="J55" s="134">
        <v>4.0954931278067999E-6</v>
      </c>
      <c r="K55">
        <v>2.5014629594349402E-4</v>
      </c>
      <c r="L55" t="s">
        <v>262</v>
      </c>
      <c r="M55" t="s">
        <v>788</v>
      </c>
      <c r="N55">
        <v>1.89259076189874E-3</v>
      </c>
      <c r="O55">
        <v>0.117908404466291</v>
      </c>
      <c r="P55" t="s">
        <v>778</v>
      </c>
    </row>
    <row r="56" spans="1:16" x14ac:dyDescent="0.2">
      <c r="A56" t="s">
        <v>523</v>
      </c>
      <c r="B56" s="134">
        <v>1.2315568775518099E-6</v>
      </c>
      <c r="C56" s="134">
        <v>7.7008527108092599E-5</v>
      </c>
      <c r="D56" t="s">
        <v>262</v>
      </c>
      <c r="E56" t="s">
        <v>1911</v>
      </c>
      <c r="F56">
        <v>2.5442992959291997E-4</v>
      </c>
      <c r="G56">
        <v>1.5603404720612E-2</v>
      </c>
      <c r="H56" t="s">
        <v>778</v>
      </c>
      <c r="I56" t="s">
        <v>563</v>
      </c>
      <c r="J56" s="134">
        <v>4.0954931278067999E-6</v>
      </c>
      <c r="K56">
        <v>2.5014629594349402E-4</v>
      </c>
      <c r="L56" t="s">
        <v>262</v>
      </c>
      <c r="M56" t="s">
        <v>1988</v>
      </c>
      <c r="N56">
        <v>1.9366067926147E-3</v>
      </c>
      <c r="O56">
        <v>0.11828490507832901</v>
      </c>
      <c r="P56" t="s">
        <v>778</v>
      </c>
    </row>
    <row r="57" spans="1:16" x14ac:dyDescent="0.2">
      <c r="A57" t="s">
        <v>663</v>
      </c>
      <c r="B57" s="134">
        <v>1.9612526875045599E-6</v>
      </c>
      <c r="C57">
        <v>1.20277592701001E-4</v>
      </c>
      <c r="D57" t="s">
        <v>262</v>
      </c>
      <c r="E57" t="s">
        <v>1978</v>
      </c>
      <c r="F57">
        <v>2.5442992959291997E-4</v>
      </c>
      <c r="G57">
        <v>1.5603404720612E-2</v>
      </c>
      <c r="H57" t="s">
        <v>778</v>
      </c>
      <c r="I57" t="s">
        <v>310</v>
      </c>
      <c r="J57" s="134">
        <v>4.3584066534924403E-6</v>
      </c>
      <c r="K57">
        <v>2.5141549491905502E-4</v>
      </c>
      <c r="L57" t="s">
        <v>262</v>
      </c>
      <c r="M57" t="s">
        <v>1920</v>
      </c>
      <c r="N57">
        <v>2.34195280231777E-3</v>
      </c>
      <c r="O57">
        <v>0.14029198036961299</v>
      </c>
      <c r="P57" t="s">
        <v>778</v>
      </c>
    </row>
    <row r="58" spans="1:16" x14ac:dyDescent="0.2">
      <c r="A58" t="s">
        <v>1875</v>
      </c>
      <c r="B58" s="134">
        <v>2.2454844691383199E-6</v>
      </c>
      <c r="C58">
        <v>1.3303280243122899E-4</v>
      </c>
      <c r="D58" t="s">
        <v>262</v>
      </c>
      <c r="E58" t="s">
        <v>2136</v>
      </c>
      <c r="F58">
        <v>2.9929174231579198E-4</v>
      </c>
      <c r="G58">
        <v>1.80083276650011E-2</v>
      </c>
      <c r="H58" t="s">
        <v>778</v>
      </c>
      <c r="I58" t="s">
        <v>315</v>
      </c>
      <c r="J58" s="134">
        <v>4.3584066534924403E-6</v>
      </c>
      <c r="K58">
        <v>2.5141549491905502E-4</v>
      </c>
      <c r="L58" t="s">
        <v>262</v>
      </c>
      <c r="M58" t="s">
        <v>367</v>
      </c>
      <c r="N58">
        <v>2.4153828593957202E-3</v>
      </c>
      <c r="O58">
        <v>0.141960709566371</v>
      </c>
      <c r="P58" t="s">
        <v>778</v>
      </c>
    </row>
    <row r="59" spans="1:16" x14ac:dyDescent="0.2">
      <c r="A59" t="s">
        <v>646</v>
      </c>
      <c r="B59" s="134">
        <v>2.2526721013754702E-6</v>
      </c>
      <c r="C59">
        <v>1.3303280243122899E-4</v>
      </c>
      <c r="D59" t="s">
        <v>262</v>
      </c>
      <c r="E59" t="s">
        <v>2039</v>
      </c>
      <c r="F59">
        <v>3.5206217712679499E-4</v>
      </c>
      <c r="G59">
        <v>2.0791227460321301E-2</v>
      </c>
      <c r="H59" t="s">
        <v>778</v>
      </c>
      <c r="I59" t="s">
        <v>321</v>
      </c>
      <c r="J59" s="134">
        <v>4.3584066534924403E-6</v>
      </c>
      <c r="K59">
        <v>2.5141549491905502E-4</v>
      </c>
      <c r="L59" t="s">
        <v>262</v>
      </c>
      <c r="M59" t="s">
        <v>2165</v>
      </c>
      <c r="N59">
        <v>2.6878244625562898E-3</v>
      </c>
      <c r="O59">
        <v>0.14951023572969399</v>
      </c>
      <c r="P59" t="s">
        <v>778</v>
      </c>
    </row>
    <row r="60" spans="1:16" x14ac:dyDescent="0.2">
      <c r="A60" t="s">
        <v>283</v>
      </c>
      <c r="B60" s="134">
        <v>2.3160175977449101E-6</v>
      </c>
      <c r="C60">
        <v>1.34286911258337E-4</v>
      </c>
      <c r="D60" t="s">
        <v>262</v>
      </c>
      <c r="E60" t="s">
        <v>1968</v>
      </c>
      <c r="F60">
        <v>4.8715026087368398E-4</v>
      </c>
      <c r="G60">
        <v>2.7741467534395998E-2</v>
      </c>
      <c r="H60" t="s">
        <v>778</v>
      </c>
      <c r="I60" t="s">
        <v>663</v>
      </c>
      <c r="J60" s="134">
        <v>4.4926337842035798E-6</v>
      </c>
      <c r="K60">
        <v>2.5444644068716598E-4</v>
      </c>
      <c r="L60" t="s">
        <v>262</v>
      </c>
      <c r="M60" t="s">
        <v>1968</v>
      </c>
      <c r="N60">
        <v>2.6878244625562898E-3</v>
      </c>
      <c r="O60">
        <v>0.14951023572969399</v>
      </c>
      <c r="P60" t="s">
        <v>778</v>
      </c>
    </row>
    <row r="61" spans="1:16" x14ac:dyDescent="0.2">
      <c r="A61" t="s">
        <v>289</v>
      </c>
      <c r="B61" s="134">
        <v>2.83347848477333E-6</v>
      </c>
      <c r="C61">
        <v>1.6135648014182401E-4</v>
      </c>
      <c r="D61" t="s">
        <v>262</v>
      </c>
      <c r="E61" t="s">
        <v>2120</v>
      </c>
      <c r="F61">
        <v>4.8715026087368398E-4</v>
      </c>
      <c r="G61">
        <v>2.7741467534395998E-2</v>
      </c>
      <c r="H61" t="s">
        <v>778</v>
      </c>
      <c r="I61" t="s">
        <v>270</v>
      </c>
      <c r="J61" s="134">
        <v>4.9772085846975996E-6</v>
      </c>
      <c r="K61">
        <v>2.7685722752380398E-4</v>
      </c>
      <c r="L61" t="s">
        <v>262</v>
      </c>
      <c r="M61" t="s">
        <v>2120</v>
      </c>
      <c r="N61">
        <v>2.6878244625562898E-3</v>
      </c>
      <c r="O61">
        <v>0.14951023572969399</v>
      </c>
      <c r="P61" t="s">
        <v>778</v>
      </c>
    </row>
    <row r="62" spans="1:16" x14ac:dyDescent="0.2">
      <c r="A62" t="s">
        <v>279</v>
      </c>
      <c r="B62" s="134">
        <v>3.7657748830193501E-6</v>
      </c>
      <c r="C62">
        <v>2.1068519477103001E-4</v>
      </c>
      <c r="D62" t="s">
        <v>262</v>
      </c>
      <c r="E62" t="s">
        <v>303</v>
      </c>
      <c r="F62">
        <v>5.1881146661689095E-4</v>
      </c>
      <c r="G62">
        <v>2.9026136263881799E-2</v>
      </c>
      <c r="H62" t="s">
        <v>778</v>
      </c>
      <c r="I62" t="s">
        <v>366</v>
      </c>
      <c r="J62" s="134">
        <v>1.0312959842424099E-5</v>
      </c>
      <c r="K62">
        <v>5.5970552898656101E-4</v>
      </c>
      <c r="L62" t="s">
        <v>262</v>
      </c>
      <c r="M62" t="s">
        <v>558</v>
      </c>
      <c r="N62">
        <v>2.8812434216423399E-3</v>
      </c>
      <c r="O62">
        <v>0.15745742558624401</v>
      </c>
      <c r="P62" t="s">
        <v>778</v>
      </c>
    </row>
    <row r="63" spans="1:16" x14ac:dyDescent="0.2">
      <c r="A63" t="s">
        <v>481</v>
      </c>
      <c r="B63" s="134">
        <v>8.0598225568121398E-6</v>
      </c>
      <c r="C63">
        <v>4.4029300591502701E-4</v>
      </c>
      <c r="D63" t="s">
        <v>262</v>
      </c>
      <c r="E63" t="s">
        <v>1906</v>
      </c>
      <c r="F63">
        <v>5.7303595566331504E-4</v>
      </c>
      <c r="G63">
        <v>3.1507097631212302E-2</v>
      </c>
      <c r="H63" t="s">
        <v>778</v>
      </c>
      <c r="I63" t="s">
        <v>2068</v>
      </c>
      <c r="J63" s="134">
        <v>1.04214833647578E-5</v>
      </c>
      <c r="K63">
        <v>5.5970552898656101E-4</v>
      </c>
      <c r="L63" t="s">
        <v>262</v>
      </c>
      <c r="M63" t="s">
        <v>658</v>
      </c>
      <c r="N63">
        <v>3.0847628573601698E-3</v>
      </c>
      <c r="O63">
        <v>0.16286502204537201</v>
      </c>
      <c r="P63" t="s">
        <v>778</v>
      </c>
    </row>
    <row r="64" spans="1:16" x14ac:dyDescent="0.2">
      <c r="A64" t="s">
        <v>336</v>
      </c>
      <c r="B64" s="134">
        <v>8.1459038410117806E-6</v>
      </c>
      <c r="C64">
        <v>4.4029300591502701E-4</v>
      </c>
      <c r="D64" t="s">
        <v>262</v>
      </c>
      <c r="E64" t="s">
        <v>784</v>
      </c>
      <c r="F64">
        <v>5.8960695515300498E-4</v>
      </c>
      <c r="G64">
        <v>3.1868755592931099E-2</v>
      </c>
      <c r="H64" t="s">
        <v>778</v>
      </c>
      <c r="I64" t="s">
        <v>340</v>
      </c>
      <c r="J64" s="134">
        <v>1.20399127455606E-5</v>
      </c>
      <c r="K64">
        <v>6.3566657970205503E-4</v>
      </c>
      <c r="L64" t="s">
        <v>262</v>
      </c>
      <c r="M64" t="s">
        <v>1912</v>
      </c>
      <c r="N64">
        <v>3.0847628573601698E-3</v>
      </c>
      <c r="O64">
        <v>0.16286502204537201</v>
      </c>
      <c r="P64" t="s">
        <v>778</v>
      </c>
    </row>
    <row r="65" spans="1:16" x14ac:dyDescent="0.2">
      <c r="A65" t="s">
        <v>1869</v>
      </c>
      <c r="B65" s="134">
        <v>8.5052516023689905E-6</v>
      </c>
      <c r="C65">
        <v>4.4464339934351999E-4</v>
      </c>
      <c r="D65" t="s">
        <v>262</v>
      </c>
      <c r="E65" t="s">
        <v>2022</v>
      </c>
      <c r="F65">
        <v>6.2592422610141096E-4</v>
      </c>
      <c r="G65">
        <v>3.3267872617290001E-2</v>
      </c>
      <c r="H65" t="s">
        <v>778</v>
      </c>
      <c r="I65" t="s">
        <v>274</v>
      </c>
      <c r="J65" s="134">
        <v>1.49542802476522E-5</v>
      </c>
      <c r="K65">
        <v>7.7637638285727698E-4</v>
      </c>
      <c r="L65" t="s">
        <v>262</v>
      </c>
      <c r="M65" t="s">
        <v>537</v>
      </c>
      <c r="N65">
        <v>3.2565945224254998E-3</v>
      </c>
      <c r="O65">
        <v>0.169071532289257</v>
      </c>
      <c r="P65" t="s">
        <v>778</v>
      </c>
    </row>
    <row r="66" spans="1:16" x14ac:dyDescent="0.2">
      <c r="A66" t="s">
        <v>574</v>
      </c>
      <c r="B66" s="134">
        <v>8.5052516023689905E-6</v>
      </c>
      <c r="C66">
        <v>4.4464339934351999E-4</v>
      </c>
      <c r="D66" t="s">
        <v>262</v>
      </c>
      <c r="E66" t="s">
        <v>1082</v>
      </c>
      <c r="F66">
        <v>6.7406054325113004E-4</v>
      </c>
      <c r="G66">
        <v>3.4670630200449297E-2</v>
      </c>
      <c r="H66" t="s">
        <v>778</v>
      </c>
      <c r="I66" t="s">
        <v>1876</v>
      </c>
      <c r="J66" s="134">
        <v>1.5873225800646602E-5</v>
      </c>
      <c r="K66">
        <v>8.0911950512789E-4</v>
      </c>
      <c r="L66" t="s">
        <v>262</v>
      </c>
      <c r="M66" t="s">
        <v>676</v>
      </c>
      <c r="N66">
        <v>3.5403058359251799E-3</v>
      </c>
      <c r="O66">
        <v>0.175048455220745</v>
      </c>
      <c r="P66" t="s">
        <v>778</v>
      </c>
    </row>
    <row r="67" spans="1:16" x14ac:dyDescent="0.2">
      <c r="A67" t="s">
        <v>451</v>
      </c>
      <c r="B67" s="134">
        <v>9.7570469202978404E-6</v>
      </c>
      <c r="C67">
        <v>4.8617535357546598E-4</v>
      </c>
      <c r="D67" t="s">
        <v>262</v>
      </c>
      <c r="E67" t="s">
        <v>1913</v>
      </c>
      <c r="F67">
        <v>6.7406054325113004E-4</v>
      </c>
      <c r="G67">
        <v>3.4670630200449297E-2</v>
      </c>
      <c r="H67" t="s">
        <v>778</v>
      </c>
      <c r="I67" t="s">
        <v>2054</v>
      </c>
      <c r="J67" s="134">
        <v>1.63642147104517E-5</v>
      </c>
      <c r="K67">
        <v>8.0911950512789E-4</v>
      </c>
      <c r="L67" t="s">
        <v>262</v>
      </c>
      <c r="M67" t="s">
        <v>784</v>
      </c>
      <c r="N67">
        <v>3.5403058359251799E-3</v>
      </c>
      <c r="O67">
        <v>0.175048455220745</v>
      </c>
      <c r="P67" t="s">
        <v>778</v>
      </c>
    </row>
    <row r="68" spans="1:16" x14ac:dyDescent="0.2">
      <c r="A68" t="s">
        <v>2301</v>
      </c>
      <c r="B68" s="134">
        <v>9.7570469202978404E-6</v>
      </c>
      <c r="C68">
        <v>4.8617535357546598E-4</v>
      </c>
      <c r="D68" t="s">
        <v>262</v>
      </c>
      <c r="E68" t="s">
        <v>586</v>
      </c>
      <c r="F68">
        <v>7.3907308760952199E-4</v>
      </c>
      <c r="G68">
        <v>3.7411175815662903E-2</v>
      </c>
      <c r="H68" t="s">
        <v>778</v>
      </c>
      <c r="I68" t="s">
        <v>513</v>
      </c>
      <c r="J68" s="134">
        <v>1.63642147104517E-5</v>
      </c>
      <c r="K68">
        <v>8.0911950512789E-4</v>
      </c>
      <c r="L68" t="s">
        <v>262</v>
      </c>
      <c r="M68" t="s">
        <v>2118</v>
      </c>
      <c r="N68">
        <v>3.5403058359251799E-3</v>
      </c>
      <c r="O68">
        <v>0.175048455220745</v>
      </c>
      <c r="P68" t="s">
        <v>778</v>
      </c>
    </row>
    <row r="69" spans="1:16" x14ac:dyDescent="0.2">
      <c r="A69" t="s">
        <v>310</v>
      </c>
      <c r="B69" s="134">
        <v>9.7570469202978404E-6</v>
      </c>
      <c r="C69">
        <v>4.8617535357546598E-4</v>
      </c>
      <c r="D69" t="s">
        <v>262</v>
      </c>
      <c r="E69" t="s">
        <v>639</v>
      </c>
      <c r="F69">
        <v>7.9289200486135905E-4</v>
      </c>
      <c r="G69">
        <v>3.9508321929732401E-2</v>
      </c>
      <c r="H69" t="s">
        <v>778</v>
      </c>
      <c r="I69" t="s">
        <v>308</v>
      </c>
      <c r="J69" s="134">
        <v>2.40901152995931E-5</v>
      </c>
      <c r="K69">
        <v>1.1725110805973799E-3</v>
      </c>
      <c r="L69" t="s">
        <v>262</v>
      </c>
      <c r="M69" t="s">
        <v>808</v>
      </c>
      <c r="N69">
        <v>4.0631036014607104E-3</v>
      </c>
      <c r="O69">
        <v>0.19471642643923201</v>
      </c>
      <c r="P69" t="s">
        <v>778</v>
      </c>
    </row>
    <row r="70" spans="1:16" x14ac:dyDescent="0.2">
      <c r="A70" t="s">
        <v>495</v>
      </c>
      <c r="B70" s="134">
        <v>1.1234206364248201E-5</v>
      </c>
      <c r="C70">
        <v>5.1921571153025405E-4</v>
      </c>
      <c r="D70" t="s">
        <v>262</v>
      </c>
      <c r="E70" t="s">
        <v>331</v>
      </c>
      <c r="F70">
        <v>8.2666181286688504E-4</v>
      </c>
      <c r="G70">
        <v>4.0557300326653799E-2</v>
      </c>
      <c r="H70" t="s">
        <v>778</v>
      </c>
      <c r="I70" t="s">
        <v>616</v>
      </c>
      <c r="J70" s="134">
        <v>2.7988246787954202E-5</v>
      </c>
      <c r="K70">
        <v>1.32096043552238E-3</v>
      </c>
      <c r="L70" t="s">
        <v>262</v>
      </c>
      <c r="M70" t="s">
        <v>1965</v>
      </c>
      <c r="N70">
        <v>4.0631036014607104E-3</v>
      </c>
      <c r="O70">
        <v>0.19471642643923201</v>
      </c>
      <c r="P70" t="s">
        <v>778</v>
      </c>
    </row>
    <row r="71" spans="1:16" x14ac:dyDescent="0.2">
      <c r="A71" t="s">
        <v>459</v>
      </c>
      <c r="B71" s="134">
        <v>1.1234206364248201E-5</v>
      </c>
      <c r="C71">
        <v>5.1921571153025405E-4</v>
      </c>
      <c r="D71" t="s">
        <v>262</v>
      </c>
      <c r="E71" t="s">
        <v>892</v>
      </c>
      <c r="F71">
        <v>9.3266841796909E-4</v>
      </c>
      <c r="G71">
        <v>4.4392232610498898E-2</v>
      </c>
      <c r="H71" t="s">
        <v>778</v>
      </c>
      <c r="I71" t="s">
        <v>1100</v>
      </c>
      <c r="J71" s="134">
        <v>2.7988246787954202E-5</v>
      </c>
      <c r="K71">
        <v>1.32096043552238E-3</v>
      </c>
      <c r="L71" t="s">
        <v>262</v>
      </c>
      <c r="M71" t="s">
        <v>1947</v>
      </c>
      <c r="N71">
        <v>4.6630828173222496E-3</v>
      </c>
      <c r="O71">
        <v>0.218299445656542</v>
      </c>
      <c r="P71" t="s">
        <v>778</v>
      </c>
    </row>
    <row r="72" spans="1:16" x14ac:dyDescent="0.2">
      <c r="A72" t="s">
        <v>494</v>
      </c>
      <c r="B72" s="134">
        <v>1.1234206364248201E-5</v>
      </c>
      <c r="C72">
        <v>5.1921571153025405E-4</v>
      </c>
      <c r="D72" t="s">
        <v>262</v>
      </c>
      <c r="E72" t="s">
        <v>2137</v>
      </c>
      <c r="F72">
        <v>9.3266841796909E-4</v>
      </c>
      <c r="G72">
        <v>4.4392232610498898E-2</v>
      </c>
      <c r="H72" t="s">
        <v>778</v>
      </c>
      <c r="I72" t="s">
        <v>286</v>
      </c>
      <c r="J72" s="134">
        <v>3.3519726577635699E-5</v>
      </c>
      <c r="K72">
        <v>1.5584171386467901E-3</v>
      </c>
      <c r="L72" t="s">
        <v>262</v>
      </c>
      <c r="M72" t="s">
        <v>441</v>
      </c>
      <c r="N72">
        <v>4.6953652837843701E-3</v>
      </c>
      <c r="O72">
        <v>0.218299445656542</v>
      </c>
      <c r="P72" t="s">
        <v>778</v>
      </c>
    </row>
    <row r="73" spans="1:16" x14ac:dyDescent="0.2">
      <c r="A73" t="s">
        <v>2481</v>
      </c>
      <c r="B73" s="134">
        <v>1.1234206364248201E-5</v>
      </c>
      <c r="C73">
        <v>5.1921571153025405E-4</v>
      </c>
      <c r="D73" t="s">
        <v>262</v>
      </c>
      <c r="E73" t="s">
        <v>1956</v>
      </c>
      <c r="F73">
        <v>1.0223140323306801E-3</v>
      </c>
      <c r="G73">
        <v>4.7943521310331499E-2</v>
      </c>
      <c r="H73" t="s">
        <v>778</v>
      </c>
      <c r="I73" t="s">
        <v>1875</v>
      </c>
      <c r="J73" s="134">
        <v>3.7073090732706398E-5</v>
      </c>
      <c r="K73">
        <v>1.67366199467218E-3</v>
      </c>
      <c r="L73" t="s">
        <v>262</v>
      </c>
      <c r="M73" t="s">
        <v>892</v>
      </c>
      <c r="N73">
        <v>6.1418321901709604E-3</v>
      </c>
      <c r="O73">
        <v>0.27727256916496401</v>
      </c>
      <c r="P73" t="s">
        <v>778</v>
      </c>
    </row>
    <row r="74" spans="1:16" x14ac:dyDescent="0.2">
      <c r="A74" t="s">
        <v>2482</v>
      </c>
      <c r="B74" s="134">
        <v>1.1234206364248201E-5</v>
      </c>
      <c r="C74">
        <v>5.1921571153025405E-4</v>
      </c>
      <c r="D74" t="s">
        <v>262</v>
      </c>
      <c r="E74" t="s">
        <v>1921</v>
      </c>
      <c r="F74">
        <v>1.09708077075717E-3</v>
      </c>
      <c r="G74">
        <v>4.9275923633022703E-2</v>
      </c>
      <c r="H74" t="s">
        <v>778</v>
      </c>
      <c r="I74" t="s">
        <v>373</v>
      </c>
      <c r="J74" s="134">
        <v>3.7073090732706398E-5</v>
      </c>
      <c r="K74">
        <v>1.67366199467218E-3</v>
      </c>
      <c r="L74" t="s">
        <v>262</v>
      </c>
      <c r="M74" t="s">
        <v>2133</v>
      </c>
      <c r="N74">
        <v>6.1418321901709604E-3</v>
      </c>
      <c r="O74">
        <v>0.27727256916496401</v>
      </c>
      <c r="P74" t="s">
        <v>778</v>
      </c>
    </row>
    <row r="75" spans="1:16" x14ac:dyDescent="0.2">
      <c r="A75" t="s">
        <v>1872</v>
      </c>
      <c r="B75" s="134">
        <v>1.3894634290394701E-5</v>
      </c>
      <c r="C75">
        <v>6.32999839315267E-4</v>
      </c>
      <c r="D75" t="s">
        <v>262</v>
      </c>
      <c r="E75" t="s">
        <v>1072</v>
      </c>
      <c r="F75">
        <v>1.09708077075717E-3</v>
      </c>
      <c r="G75">
        <v>4.9275923633022703E-2</v>
      </c>
      <c r="H75" t="s">
        <v>778</v>
      </c>
      <c r="I75" t="s">
        <v>415</v>
      </c>
      <c r="J75" s="134">
        <v>4.2406826005454302E-5</v>
      </c>
      <c r="K75">
        <v>1.8871037572427199E-3</v>
      </c>
      <c r="L75" t="s">
        <v>262</v>
      </c>
      <c r="M75" t="s">
        <v>2121</v>
      </c>
      <c r="N75">
        <v>7.0486757303265804E-3</v>
      </c>
      <c r="O75">
        <v>0.30924823802770801</v>
      </c>
      <c r="P75" t="s">
        <v>778</v>
      </c>
    </row>
    <row r="76" spans="1:16" x14ac:dyDescent="0.2">
      <c r="A76" t="s">
        <v>501</v>
      </c>
      <c r="B76" s="134">
        <v>1.50961505434205E-5</v>
      </c>
      <c r="C76">
        <v>6.7805104342208401E-4</v>
      </c>
      <c r="D76" t="s">
        <v>262</v>
      </c>
      <c r="E76" t="s">
        <v>919</v>
      </c>
      <c r="F76">
        <v>1.09708077075717E-3</v>
      </c>
      <c r="G76">
        <v>4.9275923633022703E-2</v>
      </c>
      <c r="H76" t="s">
        <v>778</v>
      </c>
      <c r="I76" t="s">
        <v>1905</v>
      </c>
      <c r="J76" s="134">
        <v>7.5049055828998006E-5</v>
      </c>
      <c r="K76">
        <v>3.2926451958778702E-3</v>
      </c>
      <c r="L76" t="s">
        <v>262</v>
      </c>
      <c r="M76" t="s">
        <v>773</v>
      </c>
      <c r="N76">
        <v>7.0486757303265804E-3</v>
      </c>
      <c r="O76">
        <v>0.30924823802770801</v>
      </c>
      <c r="P76" t="s">
        <v>778</v>
      </c>
    </row>
    <row r="77" spans="1:16" x14ac:dyDescent="0.2">
      <c r="A77" t="s">
        <v>458</v>
      </c>
      <c r="B77" s="134">
        <v>1.64008624346679E-5</v>
      </c>
      <c r="C77">
        <v>7.2642153200216605E-4</v>
      </c>
      <c r="D77" t="s">
        <v>262</v>
      </c>
      <c r="E77" t="s">
        <v>353</v>
      </c>
      <c r="F77">
        <v>1.17795916385527E-3</v>
      </c>
      <c r="G77">
        <v>5.2173774632423002E-2</v>
      </c>
      <c r="H77" t="s">
        <v>778</v>
      </c>
      <c r="I77" t="s">
        <v>661</v>
      </c>
      <c r="J77" s="134">
        <v>7.7372388876439694E-5</v>
      </c>
      <c r="K77">
        <v>3.3082909666086002E-3</v>
      </c>
      <c r="L77" t="s">
        <v>262</v>
      </c>
      <c r="M77" t="s">
        <v>2114</v>
      </c>
      <c r="N77">
        <v>8.0893799587851492E-3</v>
      </c>
      <c r="O77">
        <v>0.33864710380808999</v>
      </c>
      <c r="P77" t="s">
        <v>778</v>
      </c>
    </row>
    <row r="78" spans="1:16" x14ac:dyDescent="0.2">
      <c r="A78" t="s">
        <v>321</v>
      </c>
      <c r="B78" s="134">
        <v>1.8531033040337199E-5</v>
      </c>
      <c r="C78">
        <v>7.9895398045694104E-4</v>
      </c>
      <c r="D78" t="s">
        <v>262</v>
      </c>
      <c r="E78" t="s">
        <v>595</v>
      </c>
      <c r="F78">
        <v>1.29047036272961E-3</v>
      </c>
      <c r="G78">
        <v>5.5612297118171998E-2</v>
      </c>
      <c r="H78" t="s">
        <v>778</v>
      </c>
      <c r="I78" t="s">
        <v>487</v>
      </c>
      <c r="J78" s="134">
        <v>7.7529772251180696E-5</v>
      </c>
      <c r="K78">
        <v>3.3082909666086002E-3</v>
      </c>
      <c r="L78" t="s">
        <v>262</v>
      </c>
      <c r="M78" t="s">
        <v>595</v>
      </c>
      <c r="N78">
        <v>8.0893799587851492E-3</v>
      </c>
      <c r="O78">
        <v>0.33864710380808999</v>
      </c>
      <c r="P78" t="s">
        <v>778</v>
      </c>
    </row>
    <row r="79" spans="1:16" x14ac:dyDescent="0.2">
      <c r="A79" t="s">
        <v>374</v>
      </c>
      <c r="B79" s="134">
        <v>1.8790074799081399E-5</v>
      </c>
      <c r="C79">
        <v>7.9895398045694104E-4</v>
      </c>
      <c r="D79" t="s">
        <v>262</v>
      </c>
      <c r="E79" t="s">
        <v>1936</v>
      </c>
      <c r="F79">
        <v>1.29047036272961E-3</v>
      </c>
      <c r="G79">
        <v>5.5612297118171998E-2</v>
      </c>
      <c r="H79" t="s">
        <v>778</v>
      </c>
      <c r="I79" t="s">
        <v>293</v>
      </c>
      <c r="J79" s="134">
        <v>8.2351331359147205E-5</v>
      </c>
      <c r="K79">
        <v>3.42032529578325E-3</v>
      </c>
      <c r="L79" t="s">
        <v>262</v>
      </c>
      <c r="M79" t="s">
        <v>1014</v>
      </c>
      <c r="N79">
        <v>8.0893799587851492E-3</v>
      </c>
      <c r="O79">
        <v>0.33864710380808999</v>
      </c>
      <c r="P79" t="s">
        <v>778</v>
      </c>
    </row>
    <row r="80" spans="1:16" x14ac:dyDescent="0.2">
      <c r="A80" t="s">
        <v>2483</v>
      </c>
      <c r="B80" s="134">
        <v>1.8790074799081399E-5</v>
      </c>
      <c r="C80">
        <v>7.9895398045694104E-4</v>
      </c>
      <c r="D80" t="s">
        <v>262</v>
      </c>
      <c r="E80" t="s">
        <v>537</v>
      </c>
      <c r="F80">
        <v>1.34883320413445E-3</v>
      </c>
      <c r="G80">
        <v>5.67164172467075E-2</v>
      </c>
      <c r="H80" t="s">
        <v>778</v>
      </c>
      <c r="I80" t="s">
        <v>319</v>
      </c>
      <c r="J80" s="134">
        <v>8.2351331359147205E-5</v>
      </c>
      <c r="K80">
        <v>3.42032529578325E-3</v>
      </c>
      <c r="L80" t="s">
        <v>262</v>
      </c>
      <c r="M80" t="s">
        <v>2501</v>
      </c>
      <c r="N80">
        <v>8.1536220820567305E-3</v>
      </c>
      <c r="O80">
        <v>0.33864710380808999</v>
      </c>
      <c r="P80" t="s">
        <v>778</v>
      </c>
    </row>
    <row r="81" spans="1:16" x14ac:dyDescent="0.2">
      <c r="A81" t="s">
        <v>739</v>
      </c>
      <c r="B81" s="134">
        <v>1.9630337828857299E-5</v>
      </c>
      <c r="C81">
        <v>8.2369930705560404E-4</v>
      </c>
      <c r="D81" t="s">
        <v>262</v>
      </c>
      <c r="E81" t="s">
        <v>367</v>
      </c>
      <c r="F81">
        <v>1.35166124513947E-3</v>
      </c>
      <c r="G81">
        <v>5.67164172467075E-2</v>
      </c>
      <c r="H81" t="s">
        <v>778</v>
      </c>
      <c r="I81" t="s">
        <v>718</v>
      </c>
      <c r="J81" s="134">
        <v>9.9666507768396602E-5</v>
      </c>
      <c r="K81">
        <v>3.9298882493487997E-3</v>
      </c>
      <c r="L81" t="s">
        <v>262</v>
      </c>
      <c r="M81" t="s">
        <v>2136</v>
      </c>
      <c r="N81">
        <v>8.5929831895761397E-3</v>
      </c>
      <c r="O81">
        <v>0.35219924520433799</v>
      </c>
      <c r="P81" t="s">
        <v>778</v>
      </c>
    </row>
    <row r="82" spans="1:16" x14ac:dyDescent="0.2">
      <c r="A82" t="s">
        <v>728</v>
      </c>
      <c r="B82" s="134">
        <v>2.70564817652685E-5</v>
      </c>
      <c r="C82">
        <v>1.1205600045381999E-3</v>
      </c>
      <c r="D82" t="s">
        <v>262</v>
      </c>
      <c r="E82" t="s">
        <v>676</v>
      </c>
      <c r="F82">
        <v>1.5179433600485E-3</v>
      </c>
      <c r="G82">
        <v>6.2060530451213701E-2</v>
      </c>
      <c r="H82" t="s">
        <v>778</v>
      </c>
      <c r="I82" t="s">
        <v>2181</v>
      </c>
      <c r="J82" s="134">
        <v>9.9666507768396602E-5</v>
      </c>
      <c r="K82">
        <v>3.9298882493487997E-3</v>
      </c>
      <c r="L82" t="s">
        <v>262</v>
      </c>
      <c r="M82" t="s">
        <v>919</v>
      </c>
      <c r="N82">
        <v>9.2836991004752907E-3</v>
      </c>
      <c r="O82">
        <v>0.37075285510231498</v>
      </c>
      <c r="P82" t="s">
        <v>778</v>
      </c>
    </row>
    <row r="83" spans="1:16" x14ac:dyDescent="0.2">
      <c r="A83" t="s">
        <v>771</v>
      </c>
      <c r="B83" s="134">
        <v>2.7978663850984399E-5</v>
      </c>
      <c r="C83">
        <v>1.14389691052294E-3</v>
      </c>
      <c r="D83" t="s">
        <v>262</v>
      </c>
      <c r="E83" t="s">
        <v>773</v>
      </c>
      <c r="F83">
        <v>1.5179433600485E-3</v>
      </c>
      <c r="G83">
        <v>6.2060530451213701E-2</v>
      </c>
      <c r="H83" t="s">
        <v>778</v>
      </c>
      <c r="I83" t="s">
        <v>583</v>
      </c>
      <c r="J83" s="134">
        <v>9.9666507768396602E-5</v>
      </c>
      <c r="K83">
        <v>3.9298882493487997E-3</v>
      </c>
      <c r="L83" t="s">
        <v>262</v>
      </c>
      <c r="M83" t="s">
        <v>2139</v>
      </c>
      <c r="N83">
        <v>9.2836991004752907E-3</v>
      </c>
      <c r="O83">
        <v>0.37075285510231498</v>
      </c>
      <c r="P83" t="s">
        <v>778</v>
      </c>
    </row>
    <row r="84" spans="1:16" x14ac:dyDescent="0.2">
      <c r="A84" t="s">
        <v>345</v>
      </c>
      <c r="B84" s="134">
        <v>2.93784331397924E-5</v>
      </c>
      <c r="C84">
        <v>1.1859218137063E-3</v>
      </c>
      <c r="D84" t="s">
        <v>262</v>
      </c>
      <c r="E84" t="s">
        <v>455</v>
      </c>
      <c r="F84">
        <v>1.5439226688705901E-3</v>
      </c>
      <c r="G84">
        <v>6.2323663177573603E-2</v>
      </c>
      <c r="H84" t="s">
        <v>778</v>
      </c>
      <c r="I84" t="s">
        <v>588</v>
      </c>
      <c r="J84" s="134">
        <v>9.9666507768396602E-5</v>
      </c>
      <c r="K84">
        <v>3.9298882493487997E-3</v>
      </c>
      <c r="L84" t="s">
        <v>262</v>
      </c>
      <c r="M84" t="s">
        <v>785</v>
      </c>
      <c r="N84">
        <v>9.4983451733078907E-3</v>
      </c>
      <c r="O84">
        <v>0.37290056325216497</v>
      </c>
      <c r="P84" t="s">
        <v>778</v>
      </c>
    </row>
    <row r="85" spans="1:16" x14ac:dyDescent="0.2">
      <c r="A85" t="s">
        <v>1865</v>
      </c>
      <c r="B85" s="134">
        <v>3.6617692895016698E-5</v>
      </c>
      <c r="C85">
        <v>1.4596727830276E-3</v>
      </c>
      <c r="D85" t="s">
        <v>262</v>
      </c>
      <c r="E85" t="s">
        <v>467</v>
      </c>
      <c r="F85">
        <v>1.7855055263883901E-3</v>
      </c>
      <c r="G85">
        <v>6.9438745410397296E-2</v>
      </c>
      <c r="H85" t="s">
        <v>778</v>
      </c>
      <c r="I85" t="s">
        <v>481</v>
      </c>
      <c r="J85">
        <v>1.07811231920201E-4</v>
      </c>
      <c r="K85">
        <v>4.1978998428928299E-3</v>
      </c>
      <c r="L85" t="s">
        <v>262</v>
      </c>
      <c r="M85" t="s">
        <v>673</v>
      </c>
      <c r="N85">
        <v>1.06543018072047E-2</v>
      </c>
      <c r="O85">
        <v>0.37290056325216497</v>
      </c>
      <c r="P85" t="s">
        <v>778</v>
      </c>
    </row>
    <row r="86" spans="1:16" x14ac:dyDescent="0.2">
      <c r="A86" t="s">
        <v>675</v>
      </c>
      <c r="B86" s="134">
        <v>3.7439255920970402E-5</v>
      </c>
      <c r="C86">
        <v>1.4739973719996901E-3</v>
      </c>
      <c r="D86" t="s">
        <v>262</v>
      </c>
      <c r="E86" t="s">
        <v>2069</v>
      </c>
      <c r="F86">
        <v>1.7855055263883901E-3</v>
      </c>
      <c r="G86">
        <v>6.9438745410397296E-2</v>
      </c>
      <c r="H86" t="s">
        <v>778</v>
      </c>
      <c r="I86" t="s">
        <v>523</v>
      </c>
      <c r="J86">
        <v>1.54034404399782E-4</v>
      </c>
      <c r="K86">
        <v>5.78092975548579E-3</v>
      </c>
      <c r="L86" t="s">
        <v>262</v>
      </c>
      <c r="M86" t="s">
        <v>946</v>
      </c>
      <c r="N86">
        <v>1.06543018072047E-2</v>
      </c>
      <c r="O86">
        <v>0.37290056325216497</v>
      </c>
      <c r="P86" t="s">
        <v>778</v>
      </c>
    </row>
    <row r="87" spans="1:16" x14ac:dyDescent="0.2">
      <c r="A87" t="s">
        <v>308</v>
      </c>
      <c r="B87" s="134">
        <v>4.0125896509309199E-5</v>
      </c>
      <c r="C87">
        <v>1.5605059020510599E-3</v>
      </c>
      <c r="D87" t="s">
        <v>262</v>
      </c>
      <c r="E87" t="s">
        <v>1965</v>
      </c>
      <c r="F87">
        <v>1.7855055263883901E-3</v>
      </c>
      <c r="G87">
        <v>6.9438745410397296E-2</v>
      </c>
      <c r="H87" t="s">
        <v>778</v>
      </c>
      <c r="I87" t="s">
        <v>382</v>
      </c>
      <c r="J87">
        <v>1.54034404399782E-4</v>
      </c>
      <c r="K87">
        <v>5.78092975548579E-3</v>
      </c>
      <c r="L87" t="s">
        <v>262</v>
      </c>
      <c r="M87" t="s">
        <v>655</v>
      </c>
      <c r="N87">
        <v>1.06543018072047E-2</v>
      </c>
      <c r="O87">
        <v>0.37290056325216497</v>
      </c>
      <c r="P87" t="s">
        <v>778</v>
      </c>
    </row>
    <row r="88" spans="1:16" x14ac:dyDescent="0.2">
      <c r="A88" t="s">
        <v>488</v>
      </c>
      <c r="B88" s="134">
        <v>5.6731053585524801E-5</v>
      </c>
      <c r="C88">
        <v>2.1797027696896201E-3</v>
      </c>
      <c r="D88" t="s">
        <v>262</v>
      </c>
      <c r="E88" t="s">
        <v>1929</v>
      </c>
      <c r="F88">
        <v>2.1002206819329102E-3</v>
      </c>
      <c r="G88">
        <v>8.0694021140771705E-2</v>
      </c>
      <c r="H88" t="s">
        <v>778</v>
      </c>
      <c r="I88" t="s">
        <v>458</v>
      </c>
      <c r="J88">
        <v>1.54034404399782E-4</v>
      </c>
      <c r="K88">
        <v>5.78092975548579E-3</v>
      </c>
      <c r="L88" t="s">
        <v>262</v>
      </c>
      <c r="M88" t="s">
        <v>1906</v>
      </c>
      <c r="N88">
        <v>1.06543018072047E-2</v>
      </c>
      <c r="O88">
        <v>0.37290056325216497</v>
      </c>
      <c r="P88" t="s">
        <v>778</v>
      </c>
    </row>
    <row r="89" spans="1:16" x14ac:dyDescent="0.2">
      <c r="A89" t="s">
        <v>1878</v>
      </c>
      <c r="B89" s="134">
        <v>6.8556907309870802E-5</v>
      </c>
      <c r="C89">
        <v>2.5720938518962099E-3</v>
      </c>
      <c r="D89" t="s">
        <v>262</v>
      </c>
      <c r="E89" t="s">
        <v>500</v>
      </c>
      <c r="F89">
        <v>2.1438915353220699E-3</v>
      </c>
      <c r="G89">
        <v>8.1391310787405705E-2</v>
      </c>
      <c r="H89" t="s">
        <v>778</v>
      </c>
      <c r="I89" t="s">
        <v>715</v>
      </c>
      <c r="J89">
        <v>2.5242018644197199E-4</v>
      </c>
      <c r="K89">
        <v>9.3605819138898004E-3</v>
      </c>
      <c r="L89" t="s">
        <v>262</v>
      </c>
      <c r="M89" t="s">
        <v>2166</v>
      </c>
      <c r="N89">
        <v>1.06543018072047E-2</v>
      </c>
      <c r="O89">
        <v>0.37290056325216497</v>
      </c>
      <c r="P89" t="s">
        <v>778</v>
      </c>
    </row>
    <row r="90" spans="1:16" x14ac:dyDescent="0.2">
      <c r="A90" t="s">
        <v>709</v>
      </c>
      <c r="B90" s="134">
        <v>6.8556907309870802E-5</v>
      </c>
      <c r="C90">
        <v>2.5720938518962099E-3</v>
      </c>
      <c r="D90" t="s">
        <v>262</v>
      </c>
      <c r="E90" t="s">
        <v>502</v>
      </c>
      <c r="F90">
        <v>2.3100366345868801E-3</v>
      </c>
      <c r="G90">
        <v>8.6667139149383093E-2</v>
      </c>
      <c r="H90" t="s">
        <v>778</v>
      </c>
      <c r="I90" t="s">
        <v>1967</v>
      </c>
      <c r="J90">
        <v>2.6627109388428598E-4</v>
      </c>
      <c r="K90">
        <v>9.6445867145296595E-3</v>
      </c>
      <c r="L90" t="s">
        <v>262</v>
      </c>
      <c r="M90" t="s">
        <v>2039</v>
      </c>
      <c r="N90">
        <v>1.06543018072047E-2</v>
      </c>
      <c r="O90">
        <v>0.37290056325216497</v>
      </c>
      <c r="P90" t="s">
        <v>778</v>
      </c>
    </row>
    <row r="91" spans="1:16" x14ac:dyDescent="0.2">
      <c r="A91" t="s">
        <v>490</v>
      </c>
      <c r="B91" s="134">
        <v>7.9325376476024106E-5</v>
      </c>
      <c r="C91">
        <v>2.9414956463028E-3</v>
      </c>
      <c r="D91" t="s">
        <v>262</v>
      </c>
      <c r="E91" t="s">
        <v>2498</v>
      </c>
      <c r="F91">
        <v>2.4703970685841302E-3</v>
      </c>
      <c r="G91">
        <v>9.0552830479480401E-2</v>
      </c>
      <c r="H91" t="s">
        <v>778</v>
      </c>
      <c r="I91" t="s">
        <v>640</v>
      </c>
      <c r="J91">
        <v>2.6627109388428598E-4</v>
      </c>
      <c r="K91">
        <v>9.6445867145296595E-3</v>
      </c>
      <c r="L91" t="s">
        <v>262</v>
      </c>
      <c r="M91" t="s">
        <v>1949</v>
      </c>
      <c r="N91">
        <v>1.06543018072047E-2</v>
      </c>
      <c r="O91">
        <v>0.37290056325216497</v>
      </c>
      <c r="P91" t="s">
        <v>778</v>
      </c>
    </row>
    <row r="92" spans="1:16" x14ac:dyDescent="0.2">
      <c r="A92" t="s">
        <v>315</v>
      </c>
      <c r="B92" s="134">
        <v>9.5985742147250294E-5</v>
      </c>
      <c r="C92">
        <v>3.4783924057679699E-3</v>
      </c>
      <c r="D92" t="s">
        <v>262</v>
      </c>
      <c r="E92" t="s">
        <v>2133</v>
      </c>
      <c r="F92">
        <v>2.4703970685841302E-3</v>
      </c>
      <c r="G92">
        <v>9.0552830479480401E-2</v>
      </c>
      <c r="H92" t="s">
        <v>778</v>
      </c>
      <c r="I92" t="s">
        <v>282</v>
      </c>
      <c r="J92">
        <v>2.7099464452017198E-4</v>
      </c>
      <c r="K92">
        <v>9.7028542262107605E-3</v>
      </c>
      <c r="L92" t="s">
        <v>262</v>
      </c>
      <c r="M92" t="s">
        <v>810</v>
      </c>
      <c r="N92">
        <v>1.06543018072047E-2</v>
      </c>
      <c r="O92">
        <v>0.37290056325216497</v>
      </c>
      <c r="P92" t="s">
        <v>778</v>
      </c>
    </row>
    <row r="93" spans="1:16" x14ac:dyDescent="0.2">
      <c r="A93" t="s">
        <v>1916</v>
      </c>
      <c r="B93" s="134">
        <v>9.5985742147250294E-5</v>
      </c>
      <c r="C93">
        <v>3.4783924057679699E-3</v>
      </c>
      <c r="D93" t="s">
        <v>262</v>
      </c>
      <c r="E93" t="s">
        <v>816</v>
      </c>
      <c r="F93">
        <v>2.5423823784594302E-3</v>
      </c>
      <c r="G93">
        <v>9.2132470510308206E-2</v>
      </c>
      <c r="H93" t="s">
        <v>778</v>
      </c>
      <c r="I93" t="s">
        <v>886</v>
      </c>
      <c r="J93">
        <v>4.6691888793271599E-4</v>
      </c>
      <c r="K93">
        <v>1.6527867453527401E-2</v>
      </c>
      <c r="L93" t="s">
        <v>262</v>
      </c>
      <c r="M93" t="s">
        <v>1112</v>
      </c>
      <c r="N93">
        <v>1.06543018072047E-2</v>
      </c>
      <c r="O93">
        <v>0.37290056325216497</v>
      </c>
      <c r="P93" t="s">
        <v>778</v>
      </c>
    </row>
    <row r="94" spans="1:16" x14ac:dyDescent="0.2">
      <c r="A94" t="s">
        <v>423</v>
      </c>
      <c r="B94">
        <v>1.18350956763393E-4</v>
      </c>
      <c r="C94">
        <v>4.24068765301641E-3</v>
      </c>
      <c r="D94" t="s">
        <v>262</v>
      </c>
      <c r="E94" t="s">
        <v>757</v>
      </c>
      <c r="F94">
        <v>2.6399645977938E-3</v>
      </c>
      <c r="G94">
        <v>9.4593787667016094E-2</v>
      </c>
      <c r="H94" t="s">
        <v>778</v>
      </c>
      <c r="I94" t="s">
        <v>410</v>
      </c>
      <c r="J94">
        <v>4.8612948143588798E-4</v>
      </c>
      <c r="K94">
        <v>1.68254814963643E-2</v>
      </c>
      <c r="L94" t="s">
        <v>262</v>
      </c>
      <c r="M94" t="s">
        <v>2028</v>
      </c>
      <c r="N94">
        <v>1.06543018072047E-2</v>
      </c>
      <c r="O94">
        <v>0.37290056325216497</v>
      </c>
      <c r="P94" t="s">
        <v>778</v>
      </c>
    </row>
    <row r="95" spans="1:16" x14ac:dyDescent="0.2">
      <c r="A95" t="s">
        <v>551</v>
      </c>
      <c r="B95">
        <v>1.3253488228193001E-4</v>
      </c>
      <c r="C95">
        <v>4.5940623869247304E-3</v>
      </c>
      <c r="D95" t="s">
        <v>262</v>
      </c>
      <c r="E95" t="s">
        <v>1950</v>
      </c>
      <c r="F95">
        <v>2.8363438444892301E-3</v>
      </c>
      <c r="G95">
        <v>0.100501116889735</v>
      </c>
      <c r="H95" t="s">
        <v>778</v>
      </c>
      <c r="I95" t="s">
        <v>2183</v>
      </c>
      <c r="J95">
        <v>4.8612948143588798E-4</v>
      </c>
      <c r="K95">
        <v>1.68254814963643E-2</v>
      </c>
      <c r="L95" t="s">
        <v>262</v>
      </c>
      <c r="M95" t="s">
        <v>806</v>
      </c>
      <c r="N95">
        <v>1.1017838213658201E-2</v>
      </c>
      <c r="O95">
        <v>0.38133962261717003</v>
      </c>
      <c r="P95" t="s">
        <v>778</v>
      </c>
    </row>
    <row r="96" spans="1:16" x14ac:dyDescent="0.2">
      <c r="A96" t="s">
        <v>563</v>
      </c>
      <c r="B96">
        <v>1.3253488228193001E-4</v>
      </c>
      <c r="C96">
        <v>4.5940623869247304E-3</v>
      </c>
      <c r="D96" t="s">
        <v>262</v>
      </c>
      <c r="E96" t="s">
        <v>2499</v>
      </c>
      <c r="F96">
        <v>2.90580653498938E-3</v>
      </c>
      <c r="G96">
        <v>0.101830956484408</v>
      </c>
      <c r="H96" t="s">
        <v>778</v>
      </c>
      <c r="I96" t="s">
        <v>446</v>
      </c>
      <c r="J96">
        <v>5.8623714232247605E-4</v>
      </c>
      <c r="K96">
        <v>2.0067348333346301E-2</v>
      </c>
      <c r="L96" t="s">
        <v>262</v>
      </c>
      <c r="M96" t="s">
        <v>1033</v>
      </c>
      <c r="N96">
        <v>1.22272010231089E-2</v>
      </c>
      <c r="O96">
        <v>0.40518862964876801</v>
      </c>
      <c r="P96" t="s">
        <v>778</v>
      </c>
    </row>
    <row r="97" spans="1:16" x14ac:dyDescent="0.2">
      <c r="A97" t="s">
        <v>559</v>
      </c>
      <c r="B97">
        <v>1.3253488228193001E-4</v>
      </c>
      <c r="C97">
        <v>4.5940623869247304E-3</v>
      </c>
      <c r="D97" t="s">
        <v>262</v>
      </c>
      <c r="E97" t="s">
        <v>1001</v>
      </c>
      <c r="F97">
        <v>3.41794231998794E-3</v>
      </c>
      <c r="G97">
        <v>0.11353977144209899</v>
      </c>
      <c r="H97" t="s">
        <v>778</v>
      </c>
      <c r="I97" t="s">
        <v>364</v>
      </c>
      <c r="J97">
        <v>5.9300812139365599E-4</v>
      </c>
      <c r="K97">
        <v>2.0078481501535201E-2</v>
      </c>
      <c r="L97" t="s">
        <v>262</v>
      </c>
      <c r="M97" t="s">
        <v>1932</v>
      </c>
      <c r="N97">
        <v>1.22272010231089E-2</v>
      </c>
      <c r="O97">
        <v>0.40518862964876801</v>
      </c>
      <c r="P97" t="s">
        <v>778</v>
      </c>
    </row>
    <row r="98" spans="1:16" x14ac:dyDescent="0.2">
      <c r="A98" t="s">
        <v>359</v>
      </c>
      <c r="B98">
        <v>1.4048538290009101E-4</v>
      </c>
      <c r="C98">
        <v>4.7660413411530897E-3</v>
      </c>
      <c r="D98" t="s">
        <v>262</v>
      </c>
      <c r="E98" t="s">
        <v>2121</v>
      </c>
      <c r="F98">
        <v>3.41794231998794E-3</v>
      </c>
      <c r="G98">
        <v>0.11353977144209899</v>
      </c>
      <c r="H98" t="s">
        <v>778</v>
      </c>
      <c r="I98" t="s">
        <v>675</v>
      </c>
      <c r="J98">
        <v>6.4803921743280797E-4</v>
      </c>
      <c r="K98">
        <v>2.17058297021849E-2</v>
      </c>
      <c r="L98" t="s">
        <v>262</v>
      </c>
      <c r="M98" t="s">
        <v>1928</v>
      </c>
      <c r="N98">
        <v>1.22272010231089E-2</v>
      </c>
      <c r="O98">
        <v>0.40518862964876801</v>
      </c>
      <c r="P98" t="s">
        <v>778</v>
      </c>
    </row>
    <row r="99" spans="1:16" x14ac:dyDescent="0.2">
      <c r="A99" t="s">
        <v>1870</v>
      </c>
      <c r="B99">
        <v>1.4048538290009101E-4</v>
      </c>
      <c r="C99">
        <v>4.7660413411530897E-3</v>
      </c>
      <c r="D99" t="s">
        <v>262</v>
      </c>
      <c r="E99" t="s">
        <v>1926</v>
      </c>
      <c r="F99">
        <v>3.41794231998794E-3</v>
      </c>
      <c r="G99">
        <v>0.11353977144209899</v>
      </c>
      <c r="H99" t="s">
        <v>778</v>
      </c>
      <c r="I99" t="s">
        <v>1931</v>
      </c>
      <c r="J99">
        <v>9.7224939208844104E-4</v>
      </c>
      <c r="K99">
        <v>3.1547467253703103E-2</v>
      </c>
      <c r="L99" t="s">
        <v>262</v>
      </c>
      <c r="M99" t="s">
        <v>2038</v>
      </c>
      <c r="N99">
        <v>1.22272010231089E-2</v>
      </c>
      <c r="O99">
        <v>0.40518862964876801</v>
      </c>
      <c r="P99" t="s">
        <v>778</v>
      </c>
    </row>
    <row r="100" spans="1:16" x14ac:dyDescent="0.2">
      <c r="A100" t="s">
        <v>372</v>
      </c>
      <c r="B100">
        <v>1.9617157798015701E-4</v>
      </c>
      <c r="C100">
        <v>6.5851701281970602E-3</v>
      </c>
      <c r="D100" t="s">
        <v>262</v>
      </c>
      <c r="E100" t="s">
        <v>2139</v>
      </c>
      <c r="F100">
        <v>3.41794231998794E-3</v>
      </c>
      <c r="G100">
        <v>0.11353977144209899</v>
      </c>
      <c r="H100" t="s">
        <v>778</v>
      </c>
      <c r="I100" t="s">
        <v>318</v>
      </c>
      <c r="J100">
        <v>9.7224939208844104E-4</v>
      </c>
      <c r="K100">
        <v>3.1547467253703103E-2</v>
      </c>
      <c r="L100" t="s">
        <v>262</v>
      </c>
      <c r="M100" t="s">
        <v>1978</v>
      </c>
      <c r="N100">
        <v>1.3954100894745599E-2</v>
      </c>
      <c r="O100">
        <v>0.441519698410207</v>
      </c>
      <c r="P100" t="s">
        <v>778</v>
      </c>
    </row>
    <row r="101" spans="1:16" x14ac:dyDescent="0.2">
      <c r="A101" t="s">
        <v>708</v>
      </c>
      <c r="B101">
        <v>2.3917527909781401E-4</v>
      </c>
      <c r="C101">
        <v>7.9451038025305093E-3</v>
      </c>
      <c r="D101" t="s">
        <v>262</v>
      </c>
      <c r="E101" t="s">
        <v>1939</v>
      </c>
      <c r="F101">
        <v>3.41794231998794E-3</v>
      </c>
      <c r="G101">
        <v>0.11353977144209899</v>
      </c>
      <c r="H101" t="s">
        <v>778</v>
      </c>
      <c r="I101" t="s">
        <v>2483</v>
      </c>
      <c r="J101">
        <v>9.7224939208844104E-4</v>
      </c>
      <c r="K101">
        <v>3.1547467253703103E-2</v>
      </c>
      <c r="L101" t="s">
        <v>262</v>
      </c>
      <c r="M101" t="s">
        <v>354</v>
      </c>
      <c r="N101">
        <v>1.40322472367931E-2</v>
      </c>
      <c r="O101">
        <v>0.441519698410207</v>
      </c>
      <c r="P101" t="s">
        <v>778</v>
      </c>
    </row>
    <row r="102" spans="1:16" x14ac:dyDescent="0.2">
      <c r="A102" t="s">
        <v>487</v>
      </c>
      <c r="B102">
        <v>2.85275170622847E-4</v>
      </c>
      <c r="C102">
        <v>9.3787888568686497E-3</v>
      </c>
      <c r="D102" t="s">
        <v>262</v>
      </c>
      <c r="E102" t="s">
        <v>2500</v>
      </c>
      <c r="F102">
        <v>4.0203222303232299E-3</v>
      </c>
      <c r="G102">
        <v>0.13217327414949301</v>
      </c>
      <c r="H102" t="s">
        <v>778</v>
      </c>
      <c r="I102" t="s">
        <v>453</v>
      </c>
      <c r="J102">
        <v>1.1625889418603601E-3</v>
      </c>
      <c r="K102">
        <v>3.73346861226291E-2</v>
      </c>
      <c r="L102" t="s">
        <v>262</v>
      </c>
      <c r="M102" t="s">
        <v>2499</v>
      </c>
      <c r="N102">
        <v>1.40322472367931E-2</v>
      </c>
      <c r="O102">
        <v>0.441519698410207</v>
      </c>
      <c r="P102" t="s">
        <v>778</v>
      </c>
    </row>
    <row r="103" spans="1:16" x14ac:dyDescent="0.2">
      <c r="A103" t="s">
        <v>562</v>
      </c>
      <c r="B103">
        <v>2.8954039566876199E-4</v>
      </c>
      <c r="C103">
        <v>9.4218808345681807E-3</v>
      </c>
      <c r="D103" t="s">
        <v>262</v>
      </c>
      <c r="E103" t="s">
        <v>601</v>
      </c>
      <c r="F103">
        <v>4.3489655354839599E-3</v>
      </c>
      <c r="G103">
        <v>0.14151888870059501</v>
      </c>
      <c r="H103" t="s">
        <v>778</v>
      </c>
      <c r="I103" t="s">
        <v>546</v>
      </c>
      <c r="J103">
        <v>1.22246932727985E-3</v>
      </c>
      <c r="K103">
        <v>3.8464565196734697E-2</v>
      </c>
      <c r="L103" t="s">
        <v>262</v>
      </c>
      <c r="M103" t="s">
        <v>2069</v>
      </c>
      <c r="N103">
        <v>1.40322472367931E-2</v>
      </c>
      <c r="O103">
        <v>0.441519698410207</v>
      </c>
      <c r="P103" t="s">
        <v>778</v>
      </c>
    </row>
    <row r="104" spans="1:16" x14ac:dyDescent="0.2">
      <c r="A104" t="s">
        <v>1931</v>
      </c>
      <c r="B104">
        <v>3.1326791329126498E-4</v>
      </c>
      <c r="C104">
        <v>1.00910239948065E-2</v>
      </c>
      <c r="D104" t="s">
        <v>262</v>
      </c>
      <c r="E104" t="s">
        <v>1917</v>
      </c>
      <c r="F104">
        <v>4.4835054373858398E-3</v>
      </c>
      <c r="G104">
        <v>0.14442322060427701</v>
      </c>
      <c r="H104" t="s">
        <v>778</v>
      </c>
      <c r="I104" t="s">
        <v>709</v>
      </c>
      <c r="J104">
        <v>1.22246932727985E-3</v>
      </c>
      <c r="K104">
        <v>3.8464565196734697E-2</v>
      </c>
      <c r="L104" t="s">
        <v>262</v>
      </c>
      <c r="M104" t="s">
        <v>1939</v>
      </c>
      <c r="N104">
        <v>1.40322472367931E-2</v>
      </c>
      <c r="O104">
        <v>0.441519698410207</v>
      </c>
      <c r="P104" t="s">
        <v>778</v>
      </c>
    </row>
    <row r="105" spans="1:16" x14ac:dyDescent="0.2">
      <c r="A105" t="s">
        <v>407</v>
      </c>
      <c r="B105">
        <v>3.1712208318608902E-4</v>
      </c>
      <c r="C105">
        <v>1.01130232328044E-2</v>
      </c>
      <c r="D105" t="s">
        <v>262</v>
      </c>
      <c r="E105" t="s">
        <v>450</v>
      </c>
      <c r="F105">
        <v>4.6423034923104801E-3</v>
      </c>
      <c r="G105">
        <v>0.14641055687314899</v>
      </c>
      <c r="H105" t="s">
        <v>778</v>
      </c>
      <c r="I105" t="s">
        <v>417</v>
      </c>
      <c r="J105">
        <v>1.3971881999126101E-3</v>
      </c>
      <c r="K105">
        <v>4.35224124272778E-2</v>
      </c>
      <c r="L105" t="s">
        <v>262</v>
      </c>
      <c r="M105" t="s">
        <v>2119</v>
      </c>
      <c r="N105">
        <v>1.6103694464534399E-2</v>
      </c>
      <c r="O105">
        <v>0.46447229867615403</v>
      </c>
      <c r="P105" t="s">
        <v>778</v>
      </c>
    </row>
    <row r="106" spans="1:16" x14ac:dyDescent="0.2">
      <c r="A106" t="s">
        <v>447</v>
      </c>
      <c r="B106">
        <v>3.9439270766263598E-4</v>
      </c>
      <c r="C106">
        <v>1.22108577158849E-2</v>
      </c>
      <c r="D106" t="s">
        <v>262</v>
      </c>
      <c r="E106" t="s">
        <v>2208</v>
      </c>
      <c r="F106">
        <v>4.7288452047458103E-3</v>
      </c>
      <c r="G106">
        <v>0.14641055687314899</v>
      </c>
      <c r="H106" t="s">
        <v>778</v>
      </c>
      <c r="I106" t="s">
        <v>647</v>
      </c>
      <c r="J106">
        <v>1.4415190074458799E-3</v>
      </c>
      <c r="K106">
        <v>4.4458729784098198E-2</v>
      </c>
      <c r="L106" t="s">
        <v>262</v>
      </c>
      <c r="M106" t="s">
        <v>2157</v>
      </c>
      <c r="N106">
        <v>1.6103694464534399E-2</v>
      </c>
      <c r="O106">
        <v>0.46447229867615403</v>
      </c>
      <c r="P106" t="s">
        <v>778</v>
      </c>
    </row>
    <row r="107" spans="1:16" x14ac:dyDescent="0.2">
      <c r="A107" t="s">
        <v>930</v>
      </c>
      <c r="B107">
        <v>3.9439270766263598E-4</v>
      </c>
      <c r="C107">
        <v>1.22108577158849E-2</v>
      </c>
      <c r="D107" t="s">
        <v>262</v>
      </c>
      <c r="E107" t="s">
        <v>1112</v>
      </c>
      <c r="F107">
        <v>4.7288452047458103E-3</v>
      </c>
      <c r="G107">
        <v>0.14641055687314899</v>
      </c>
      <c r="H107" t="s">
        <v>778</v>
      </c>
      <c r="I107" t="s">
        <v>346</v>
      </c>
      <c r="J107">
        <v>1.7580617385699799E-3</v>
      </c>
      <c r="K107">
        <v>5.3689826623975402E-2</v>
      </c>
      <c r="L107" t="s">
        <v>262</v>
      </c>
      <c r="M107" t="s">
        <v>1929</v>
      </c>
      <c r="N107">
        <v>1.6103694464534399E-2</v>
      </c>
      <c r="O107">
        <v>0.46447229867615403</v>
      </c>
      <c r="P107" t="s">
        <v>778</v>
      </c>
    </row>
    <row r="108" spans="1:16" x14ac:dyDescent="0.2">
      <c r="A108" t="s">
        <v>901</v>
      </c>
      <c r="B108">
        <v>3.9439270766263598E-4</v>
      </c>
      <c r="C108">
        <v>1.22108577158849E-2</v>
      </c>
      <c r="D108" t="s">
        <v>262</v>
      </c>
      <c r="E108" t="s">
        <v>2038</v>
      </c>
      <c r="F108">
        <v>4.7288452047458103E-3</v>
      </c>
      <c r="G108">
        <v>0.14641055687314899</v>
      </c>
      <c r="H108" t="s">
        <v>778</v>
      </c>
      <c r="I108" t="s">
        <v>758</v>
      </c>
      <c r="J108">
        <v>2.0727576972787601E-3</v>
      </c>
      <c r="K108">
        <v>6.1189039754609001E-2</v>
      </c>
      <c r="L108" t="s">
        <v>262</v>
      </c>
      <c r="M108" t="s">
        <v>2498</v>
      </c>
      <c r="N108">
        <v>1.6103694464534399E-2</v>
      </c>
      <c r="O108">
        <v>0.46447229867615403</v>
      </c>
      <c r="P108" t="s">
        <v>778</v>
      </c>
    </row>
    <row r="109" spans="1:16" x14ac:dyDescent="0.2">
      <c r="A109" t="s">
        <v>1070</v>
      </c>
      <c r="B109">
        <v>5.0188748441900796E-4</v>
      </c>
      <c r="C109">
        <v>1.5243039883925899E-2</v>
      </c>
      <c r="D109" t="s">
        <v>262</v>
      </c>
      <c r="E109" t="s">
        <v>2147</v>
      </c>
      <c r="F109">
        <v>5.0681739355818902E-3</v>
      </c>
      <c r="G109">
        <v>0.155269082978607</v>
      </c>
      <c r="H109" t="s">
        <v>778</v>
      </c>
      <c r="I109" t="s">
        <v>2163</v>
      </c>
      <c r="J109">
        <v>2.0727576972787601E-3</v>
      </c>
      <c r="K109">
        <v>6.1189039754609001E-2</v>
      </c>
      <c r="L109" t="s">
        <v>262</v>
      </c>
      <c r="M109" t="s">
        <v>2134</v>
      </c>
      <c r="N109">
        <v>1.6103694464534399E-2</v>
      </c>
      <c r="O109">
        <v>0.46447229867615403</v>
      </c>
      <c r="P109" t="s">
        <v>778</v>
      </c>
    </row>
    <row r="110" spans="1:16" x14ac:dyDescent="0.2">
      <c r="A110" t="s">
        <v>2190</v>
      </c>
      <c r="B110">
        <v>5.0188748441900796E-4</v>
      </c>
      <c r="C110">
        <v>1.5243039883925899E-2</v>
      </c>
      <c r="D110" t="s">
        <v>262</v>
      </c>
      <c r="E110" t="s">
        <v>1912</v>
      </c>
      <c r="F110">
        <v>5.1123404555514897E-3</v>
      </c>
      <c r="G110">
        <v>0.155269082978607</v>
      </c>
      <c r="H110" t="s">
        <v>778</v>
      </c>
      <c r="I110" t="s">
        <v>495</v>
      </c>
      <c r="J110">
        <v>2.1214819561790601E-3</v>
      </c>
      <c r="K110">
        <v>6.1189039754609001E-2</v>
      </c>
      <c r="L110" t="s">
        <v>262</v>
      </c>
      <c r="M110" t="s">
        <v>2207</v>
      </c>
      <c r="N110">
        <v>1.6103694464534399E-2</v>
      </c>
      <c r="O110">
        <v>0.46447229867615403</v>
      </c>
      <c r="P110" t="s">
        <v>778</v>
      </c>
    </row>
    <row r="111" spans="1:16" x14ac:dyDescent="0.2">
      <c r="A111" t="s">
        <v>533</v>
      </c>
      <c r="B111">
        <v>6.26097555680967E-4</v>
      </c>
      <c r="C111">
        <v>1.8836085896854801E-2</v>
      </c>
      <c r="D111" t="s">
        <v>262</v>
      </c>
      <c r="E111" t="s">
        <v>1002</v>
      </c>
      <c r="F111">
        <v>5.5622106634538497E-3</v>
      </c>
      <c r="G111">
        <v>0.16577467108181601</v>
      </c>
      <c r="H111" t="s">
        <v>778</v>
      </c>
      <c r="I111" t="s">
        <v>2511</v>
      </c>
      <c r="J111">
        <v>2.1214819561790601E-3</v>
      </c>
      <c r="K111">
        <v>6.1189039754609001E-2</v>
      </c>
      <c r="L111" t="s">
        <v>262</v>
      </c>
      <c r="M111" t="s">
        <v>2158</v>
      </c>
      <c r="N111">
        <v>1.6103694464534399E-2</v>
      </c>
      <c r="O111">
        <v>0.46447229867615403</v>
      </c>
      <c r="P111" t="s">
        <v>778</v>
      </c>
    </row>
    <row r="112" spans="1:16" x14ac:dyDescent="0.2">
      <c r="A112" t="s">
        <v>410</v>
      </c>
      <c r="B112">
        <v>6.62472874629948E-4</v>
      </c>
      <c r="C112">
        <v>1.95613518258787E-2</v>
      </c>
      <c r="D112" t="s">
        <v>262</v>
      </c>
      <c r="E112" t="s">
        <v>2017</v>
      </c>
      <c r="F112">
        <v>5.5622106634538497E-3</v>
      </c>
      <c r="G112">
        <v>0.16577467108181601</v>
      </c>
      <c r="H112" t="s">
        <v>778</v>
      </c>
      <c r="I112" t="s">
        <v>494</v>
      </c>
      <c r="J112">
        <v>2.1214819561790601E-3</v>
      </c>
      <c r="K112">
        <v>6.1189039754609001E-2</v>
      </c>
      <c r="L112" t="s">
        <v>262</v>
      </c>
      <c r="M112" t="s">
        <v>1926</v>
      </c>
      <c r="N112">
        <v>1.6103694464534399E-2</v>
      </c>
      <c r="O112">
        <v>0.46447229867615403</v>
      </c>
      <c r="P112" t="s">
        <v>778</v>
      </c>
    </row>
    <row r="113" spans="1:16" x14ac:dyDescent="0.2">
      <c r="A113" t="s">
        <v>647</v>
      </c>
      <c r="B113">
        <v>6.62472874629948E-4</v>
      </c>
      <c r="C113">
        <v>1.95613518258787E-2</v>
      </c>
      <c r="D113" t="s">
        <v>262</v>
      </c>
      <c r="E113" t="s">
        <v>2502</v>
      </c>
      <c r="F113">
        <v>6.5424116962278199E-3</v>
      </c>
      <c r="G113">
        <v>0.186283490172058</v>
      </c>
      <c r="H113" t="s">
        <v>778</v>
      </c>
      <c r="I113" t="s">
        <v>2481</v>
      </c>
      <c r="J113">
        <v>2.1214819561790601E-3</v>
      </c>
      <c r="K113">
        <v>6.1189039754609001E-2</v>
      </c>
      <c r="L113" t="s">
        <v>262</v>
      </c>
      <c r="M113" t="s">
        <v>2135</v>
      </c>
      <c r="N113">
        <v>1.6103694464534399E-2</v>
      </c>
      <c r="O113">
        <v>0.46447229867615403</v>
      </c>
      <c r="P113" t="s">
        <v>778</v>
      </c>
    </row>
    <row r="114" spans="1:16" x14ac:dyDescent="0.2">
      <c r="A114" t="s">
        <v>286</v>
      </c>
      <c r="B114">
        <v>9.7919018781019709E-4</v>
      </c>
      <c r="C114">
        <v>2.8387613717515602E-2</v>
      </c>
      <c r="D114" t="s">
        <v>262</v>
      </c>
      <c r="E114" t="s">
        <v>396</v>
      </c>
      <c r="F114">
        <v>6.5424116962278199E-3</v>
      </c>
      <c r="G114">
        <v>0.186283490172058</v>
      </c>
      <c r="H114" t="s">
        <v>778</v>
      </c>
      <c r="I114" t="s">
        <v>2489</v>
      </c>
      <c r="J114">
        <v>2.8108345824480099E-3</v>
      </c>
      <c r="K114">
        <v>7.9597724766595906E-2</v>
      </c>
      <c r="L114" t="s">
        <v>262</v>
      </c>
      <c r="M114" t="s">
        <v>1936</v>
      </c>
      <c r="N114">
        <v>1.84808496860773E-2</v>
      </c>
      <c r="O114">
        <v>0.52334406156482505</v>
      </c>
      <c r="P114" t="s">
        <v>778</v>
      </c>
    </row>
    <row r="115" spans="1:16" x14ac:dyDescent="0.2">
      <c r="A115" t="s">
        <v>1876</v>
      </c>
      <c r="B115">
        <v>9.7919018781019709E-4</v>
      </c>
      <c r="C115">
        <v>2.8387613717515602E-2</v>
      </c>
      <c r="D115" t="s">
        <v>262</v>
      </c>
      <c r="E115" t="s">
        <v>2503</v>
      </c>
      <c r="F115">
        <v>6.5424116962278199E-3</v>
      </c>
      <c r="G115">
        <v>0.186283490172058</v>
      </c>
      <c r="H115" t="s">
        <v>778</v>
      </c>
      <c r="I115" t="s">
        <v>501</v>
      </c>
      <c r="J115">
        <v>2.8108345824480099E-3</v>
      </c>
      <c r="K115">
        <v>7.9597724766595906E-2</v>
      </c>
      <c r="L115" t="s">
        <v>262</v>
      </c>
      <c r="M115" t="s">
        <v>2504</v>
      </c>
      <c r="N115">
        <v>1.84808496860773E-2</v>
      </c>
      <c r="O115">
        <v>0.52334406156482505</v>
      </c>
      <c r="P115" t="s">
        <v>778</v>
      </c>
    </row>
    <row r="116" spans="1:16" x14ac:dyDescent="0.2">
      <c r="A116" t="s">
        <v>334</v>
      </c>
      <c r="B116">
        <v>1.0422626144945E-3</v>
      </c>
      <c r="C116">
        <v>2.9943923221828501E-2</v>
      </c>
      <c r="D116" t="s">
        <v>262</v>
      </c>
      <c r="E116" t="s">
        <v>946</v>
      </c>
      <c r="F116">
        <v>6.5424116962278199E-3</v>
      </c>
      <c r="G116">
        <v>0.186283490172058</v>
      </c>
      <c r="H116" t="s">
        <v>778</v>
      </c>
      <c r="I116" t="s">
        <v>1872</v>
      </c>
      <c r="J116">
        <v>3.1737661620700399E-3</v>
      </c>
      <c r="K116">
        <v>8.8270371382573001E-2</v>
      </c>
      <c r="L116" t="s">
        <v>262</v>
      </c>
      <c r="M116" t="s">
        <v>1950</v>
      </c>
      <c r="N116">
        <v>1.8744164777671199E-2</v>
      </c>
      <c r="O116">
        <v>0.52601867822023196</v>
      </c>
      <c r="P116" t="s">
        <v>778</v>
      </c>
    </row>
    <row r="117" spans="1:16" x14ac:dyDescent="0.2">
      <c r="A117" t="s">
        <v>2486</v>
      </c>
      <c r="B117">
        <v>1.2089822085445501E-3</v>
      </c>
      <c r="C117">
        <v>3.3819686517969898E-2</v>
      </c>
      <c r="D117" t="s">
        <v>262</v>
      </c>
      <c r="E117" t="s">
        <v>568</v>
      </c>
      <c r="F117">
        <v>6.5424116962278199E-3</v>
      </c>
      <c r="G117">
        <v>0.186283490172058</v>
      </c>
      <c r="H117" t="s">
        <v>778</v>
      </c>
      <c r="I117" t="s">
        <v>327</v>
      </c>
      <c r="J117">
        <v>3.1737661620700399E-3</v>
      </c>
      <c r="K117">
        <v>8.8270371382573001E-2</v>
      </c>
      <c r="L117" t="s">
        <v>262</v>
      </c>
      <c r="M117" t="s">
        <v>2115</v>
      </c>
      <c r="N117">
        <v>1.9756175439122899E-2</v>
      </c>
      <c r="O117">
        <v>0.54946862940060603</v>
      </c>
      <c r="P117" t="s">
        <v>778</v>
      </c>
    </row>
    <row r="118" spans="1:16" x14ac:dyDescent="0.2">
      <c r="A118" t="s">
        <v>2054</v>
      </c>
      <c r="B118">
        <v>1.2089822085445501E-3</v>
      </c>
      <c r="C118">
        <v>3.3819686517969898E-2</v>
      </c>
      <c r="D118" t="s">
        <v>262</v>
      </c>
      <c r="E118" t="s">
        <v>2132</v>
      </c>
      <c r="F118">
        <v>6.7727619168323899E-3</v>
      </c>
      <c r="G118">
        <v>0.19113573232547301</v>
      </c>
      <c r="H118" t="s">
        <v>778</v>
      </c>
      <c r="I118" t="s">
        <v>2053</v>
      </c>
      <c r="J118">
        <v>3.29243211938679E-3</v>
      </c>
      <c r="K118">
        <v>8.9181965668607394E-2</v>
      </c>
      <c r="L118" t="s">
        <v>262</v>
      </c>
      <c r="M118" t="s">
        <v>2030</v>
      </c>
      <c r="N118">
        <v>2.1038334157904001E-2</v>
      </c>
      <c r="O118">
        <v>0.56952989808556098</v>
      </c>
      <c r="P118" t="s">
        <v>778</v>
      </c>
    </row>
    <row r="119" spans="1:16" x14ac:dyDescent="0.2">
      <c r="A119" t="s">
        <v>849</v>
      </c>
      <c r="B119">
        <v>1.2089822085445501E-3</v>
      </c>
      <c r="C119">
        <v>3.3819686517969898E-2</v>
      </c>
      <c r="D119" t="s">
        <v>262</v>
      </c>
      <c r="E119" t="s">
        <v>323</v>
      </c>
      <c r="F119">
        <v>6.94305418160152E-3</v>
      </c>
      <c r="G119">
        <v>0.19422280513269499</v>
      </c>
      <c r="H119" t="s">
        <v>778</v>
      </c>
      <c r="I119" t="s">
        <v>2484</v>
      </c>
      <c r="J119">
        <v>3.29243211938679E-3</v>
      </c>
      <c r="K119">
        <v>8.9181965668607394E-2</v>
      </c>
      <c r="L119" t="s">
        <v>262</v>
      </c>
      <c r="M119" t="s">
        <v>717</v>
      </c>
      <c r="N119">
        <v>2.1208818034646901E-2</v>
      </c>
      <c r="O119">
        <v>0.56952989808556098</v>
      </c>
      <c r="P119" t="s">
        <v>778</v>
      </c>
    </row>
    <row r="120" spans="1:16" x14ac:dyDescent="0.2">
      <c r="A120" t="s">
        <v>346</v>
      </c>
      <c r="B120">
        <v>2.1020885127461101E-3</v>
      </c>
      <c r="C120">
        <v>5.8291828409976897E-2</v>
      </c>
      <c r="D120" t="s">
        <v>262</v>
      </c>
      <c r="E120" t="s">
        <v>1937</v>
      </c>
      <c r="F120">
        <v>7.6953150881792498E-3</v>
      </c>
      <c r="G120">
        <v>0.207969150984777</v>
      </c>
      <c r="H120" t="s">
        <v>778</v>
      </c>
      <c r="I120" t="s">
        <v>2490</v>
      </c>
      <c r="J120">
        <v>3.29243211938679E-3</v>
      </c>
      <c r="K120">
        <v>8.9181965668607394E-2</v>
      </c>
      <c r="L120" t="s">
        <v>262</v>
      </c>
      <c r="M120" t="s">
        <v>351</v>
      </c>
      <c r="N120">
        <v>2.1208818034646901E-2</v>
      </c>
      <c r="O120">
        <v>0.56952989808556098</v>
      </c>
      <c r="P120" t="s">
        <v>778</v>
      </c>
    </row>
    <row r="121" spans="1:16" x14ac:dyDescent="0.2">
      <c r="A121" t="s">
        <v>765</v>
      </c>
      <c r="B121">
        <v>2.1775495545029301E-3</v>
      </c>
      <c r="C121">
        <v>5.8705811907653102E-2</v>
      </c>
      <c r="D121" t="s">
        <v>262</v>
      </c>
      <c r="E121" t="s">
        <v>1114</v>
      </c>
      <c r="F121">
        <v>7.6953150881792498E-3</v>
      </c>
      <c r="G121">
        <v>0.207969150984777</v>
      </c>
      <c r="H121" t="s">
        <v>778</v>
      </c>
      <c r="I121" t="s">
        <v>522</v>
      </c>
      <c r="J121">
        <v>3.3676062182672402E-3</v>
      </c>
      <c r="K121">
        <v>9.0431839395710797E-2</v>
      </c>
      <c r="L121" t="s">
        <v>262</v>
      </c>
      <c r="M121" t="s">
        <v>493</v>
      </c>
      <c r="N121">
        <v>2.1208818034646901E-2</v>
      </c>
      <c r="O121">
        <v>0.56952989808556098</v>
      </c>
      <c r="P121" t="s">
        <v>778</v>
      </c>
    </row>
    <row r="122" spans="1:16" x14ac:dyDescent="0.2">
      <c r="A122" t="s">
        <v>1985</v>
      </c>
      <c r="B122">
        <v>2.20906159577246E-3</v>
      </c>
      <c r="C122">
        <v>5.8705811907653102E-2</v>
      </c>
      <c r="D122" t="s">
        <v>262</v>
      </c>
      <c r="E122" t="s">
        <v>2158</v>
      </c>
      <c r="F122">
        <v>7.6953150881792498E-3</v>
      </c>
      <c r="G122">
        <v>0.207969150984777</v>
      </c>
      <c r="H122" t="s">
        <v>778</v>
      </c>
      <c r="I122" t="s">
        <v>371</v>
      </c>
      <c r="J122">
        <v>3.4327247394297798E-3</v>
      </c>
      <c r="K122">
        <v>9.0618114943421701E-2</v>
      </c>
      <c r="L122" t="s">
        <v>262</v>
      </c>
      <c r="M122" t="s">
        <v>994</v>
      </c>
      <c r="N122">
        <v>2.4339357855683402E-2</v>
      </c>
      <c r="O122">
        <v>0.63711848504583002</v>
      </c>
      <c r="P122" t="s">
        <v>778</v>
      </c>
    </row>
    <row r="123" spans="1:16" x14ac:dyDescent="0.2">
      <c r="A123" t="s">
        <v>2058</v>
      </c>
      <c r="B123">
        <v>2.20906159577246E-3</v>
      </c>
      <c r="C123">
        <v>5.8705811907653102E-2</v>
      </c>
      <c r="D123" t="s">
        <v>262</v>
      </c>
      <c r="E123" t="s">
        <v>2131</v>
      </c>
      <c r="F123">
        <v>7.6953150881792498E-3</v>
      </c>
      <c r="G123">
        <v>0.207969150984777</v>
      </c>
      <c r="H123" t="s">
        <v>778</v>
      </c>
      <c r="I123" t="s">
        <v>427</v>
      </c>
      <c r="J123">
        <v>3.4327247394297798E-3</v>
      </c>
      <c r="K123">
        <v>9.0618114943421701E-2</v>
      </c>
      <c r="L123" t="s">
        <v>262</v>
      </c>
      <c r="M123" t="s">
        <v>1001</v>
      </c>
      <c r="N123">
        <v>2.4339357855683402E-2</v>
      </c>
      <c r="O123">
        <v>0.63711848504583002</v>
      </c>
      <c r="P123" t="s">
        <v>778</v>
      </c>
    </row>
    <row r="124" spans="1:16" x14ac:dyDescent="0.2">
      <c r="A124" t="s">
        <v>2060</v>
      </c>
      <c r="B124">
        <v>2.20906159577246E-3</v>
      </c>
      <c r="C124">
        <v>5.8705811907653102E-2</v>
      </c>
      <c r="D124" t="s">
        <v>262</v>
      </c>
      <c r="E124" t="s">
        <v>2118</v>
      </c>
      <c r="F124">
        <v>8.0023995878566005E-3</v>
      </c>
      <c r="G124">
        <v>0.214450859543485</v>
      </c>
      <c r="H124" t="s">
        <v>778</v>
      </c>
      <c r="I124" t="s">
        <v>766</v>
      </c>
      <c r="J124">
        <v>5.0238377471570096E-3</v>
      </c>
      <c r="K124">
        <v>0.12839573074188401</v>
      </c>
      <c r="L124" t="s">
        <v>262</v>
      </c>
      <c r="M124" t="s">
        <v>1072</v>
      </c>
      <c r="N124">
        <v>2.4339357855683402E-2</v>
      </c>
      <c r="O124">
        <v>0.63711848504583002</v>
      </c>
      <c r="P124" t="s">
        <v>778</v>
      </c>
    </row>
    <row r="125" spans="1:16" x14ac:dyDescent="0.2">
      <c r="A125" t="s">
        <v>1902</v>
      </c>
      <c r="B125">
        <v>2.20906159577246E-3</v>
      </c>
      <c r="C125">
        <v>5.8705811907653102E-2</v>
      </c>
      <c r="D125" t="s">
        <v>262</v>
      </c>
      <c r="E125" t="s">
        <v>673</v>
      </c>
      <c r="F125">
        <v>9.0513434699806897E-3</v>
      </c>
      <c r="G125">
        <v>0.23091787460614699</v>
      </c>
      <c r="H125" t="s">
        <v>778</v>
      </c>
      <c r="I125" t="s">
        <v>1909</v>
      </c>
      <c r="J125">
        <v>5.0286610435023704E-3</v>
      </c>
      <c r="K125">
        <v>0.12839573074188401</v>
      </c>
      <c r="L125" t="s">
        <v>262</v>
      </c>
      <c r="M125" t="s">
        <v>1956</v>
      </c>
      <c r="N125">
        <v>2.6000123843698701E-2</v>
      </c>
      <c r="O125">
        <v>0.674919881442679</v>
      </c>
      <c r="P125" t="s">
        <v>778</v>
      </c>
    </row>
    <row r="126" spans="1:16" x14ac:dyDescent="0.2">
      <c r="A126" t="s">
        <v>285</v>
      </c>
      <c r="B126">
        <v>2.3263581492076902E-3</v>
      </c>
      <c r="C126">
        <v>6.1312034196887001E-2</v>
      </c>
      <c r="D126" t="s">
        <v>262</v>
      </c>
      <c r="E126" t="s">
        <v>2134</v>
      </c>
      <c r="F126">
        <v>9.0513434699806897E-3</v>
      </c>
      <c r="G126">
        <v>0.23091787460614699</v>
      </c>
      <c r="H126" t="s">
        <v>778</v>
      </c>
      <c r="I126" t="s">
        <v>2044</v>
      </c>
      <c r="J126">
        <v>5.0286610435023704E-3</v>
      </c>
      <c r="K126">
        <v>0.12839573074188401</v>
      </c>
      <c r="L126" t="s">
        <v>262</v>
      </c>
      <c r="M126" t="s">
        <v>1114</v>
      </c>
      <c r="N126">
        <v>2.79318618287921E-2</v>
      </c>
      <c r="O126">
        <v>0.69053769521180497</v>
      </c>
      <c r="P126" t="s">
        <v>778</v>
      </c>
    </row>
    <row r="127" spans="1:16" x14ac:dyDescent="0.2">
      <c r="A127" t="s">
        <v>2053</v>
      </c>
      <c r="B127">
        <v>2.6256249448916402E-3</v>
      </c>
      <c r="C127">
        <v>6.8074129668775907E-2</v>
      </c>
      <c r="D127" t="s">
        <v>262</v>
      </c>
      <c r="E127" t="s">
        <v>2505</v>
      </c>
      <c r="F127">
        <v>9.0513434699806897E-3</v>
      </c>
      <c r="G127">
        <v>0.23091787460614699</v>
      </c>
      <c r="H127" t="s">
        <v>778</v>
      </c>
      <c r="I127" t="s">
        <v>1916</v>
      </c>
      <c r="J127">
        <v>5.0286610435023704E-3</v>
      </c>
      <c r="K127">
        <v>0.12839573074188401</v>
      </c>
      <c r="L127" t="s">
        <v>262</v>
      </c>
      <c r="M127" t="s">
        <v>2148</v>
      </c>
      <c r="N127">
        <v>2.79318618287921E-2</v>
      </c>
      <c r="O127">
        <v>0.69053769521180497</v>
      </c>
      <c r="P127" t="s">
        <v>778</v>
      </c>
    </row>
    <row r="128" spans="1:16" x14ac:dyDescent="0.2">
      <c r="A128" t="s">
        <v>421</v>
      </c>
      <c r="B128">
        <v>2.6256249448916402E-3</v>
      </c>
      <c r="C128">
        <v>6.8074129668775907E-2</v>
      </c>
      <c r="D128" t="s">
        <v>262</v>
      </c>
      <c r="E128" t="s">
        <v>781</v>
      </c>
      <c r="F128">
        <v>9.0513434699806897E-3</v>
      </c>
      <c r="G128">
        <v>0.23091787460614699</v>
      </c>
      <c r="H128" t="s">
        <v>778</v>
      </c>
      <c r="I128" t="s">
        <v>285</v>
      </c>
      <c r="J128">
        <v>6.7499443102921703E-3</v>
      </c>
      <c r="K128">
        <v>0.17060044330658999</v>
      </c>
      <c r="L128" t="s">
        <v>262</v>
      </c>
      <c r="M128" t="s">
        <v>2141</v>
      </c>
      <c r="N128">
        <v>2.79318618287921E-2</v>
      </c>
      <c r="O128">
        <v>0.69053769521180497</v>
      </c>
      <c r="P128" t="s">
        <v>778</v>
      </c>
    </row>
    <row r="129" spans="1:16" x14ac:dyDescent="0.2">
      <c r="A129" t="s">
        <v>352</v>
      </c>
      <c r="B129">
        <v>2.6786655946945E-3</v>
      </c>
      <c r="C129">
        <v>6.8338116651846095E-2</v>
      </c>
      <c r="D129" t="s">
        <v>262</v>
      </c>
      <c r="E129" t="s">
        <v>484</v>
      </c>
      <c r="F129">
        <v>9.0513434699806897E-3</v>
      </c>
      <c r="G129">
        <v>0.23091787460614699</v>
      </c>
      <c r="H129" t="s">
        <v>778</v>
      </c>
      <c r="I129" t="s">
        <v>552</v>
      </c>
      <c r="J129">
        <v>6.9006920888058697E-3</v>
      </c>
      <c r="K129">
        <v>0.17060044330658999</v>
      </c>
      <c r="L129" t="s">
        <v>262</v>
      </c>
      <c r="M129" t="s">
        <v>2730</v>
      </c>
      <c r="N129">
        <v>2.79318618287921E-2</v>
      </c>
      <c r="O129">
        <v>0.69053769521180497</v>
      </c>
      <c r="P129" t="s">
        <v>778</v>
      </c>
    </row>
    <row r="130" spans="1:16" x14ac:dyDescent="0.2">
      <c r="A130" t="s">
        <v>327</v>
      </c>
      <c r="B130">
        <v>2.6786655946945E-3</v>
      </c>
      <c r="C130">
        <v>6.8338116651846095E-2</v>
      </c>
      <c r="D130" t="s">
        <v>262</v>
      </c>
      <c r="E130" t="s">
        <v>522</v>
      </c>
      <c r="F130">
        <v>9.0513434699806897E-3</v>
      </c>
      <c r="G130">
        <v>0.23091787460614699</v>
      </c>
      <c r="H130" t="s">
        <v>778</v>
      </c>
      <c r="I130" t="s">
        <v>533</v>
      </c>
      <c r="J130">
        <v>6.9006920888058697E-3</v>
      </c>
      <c r="K130">
        <v>0.17060044330658999</v>
      </c>
      <c r="L130" t="s">
        <v>262</v>
      </c>
      <c r="M130" t="s">
        <v>731</v>
      </c>
      <c r="N130">
        <v>2.79318618287921E-2</v>
      </c>
      <c r="O130">
        <v>0.69053769521180497</v>
      </c>
      <c r="P130" t="s">
        <v>778</v>
      </c>
    </row>
    <row r="131" spans="1:16" x14ac:dyDescent="0.2">
      <c r="A131" t="s">
        <v>1888</v>
      </c>
      <c r="B131">
        <v>2.8253270909557701E-3</v>
      </c>
      <c r="C131">
        <v>7.1507683278237699E-2</v>
      </c>
      <c r="D131" t="s">
        <v>262</v>
      </c>
      <c r="E131" t="s">
        <v>2034</v>
      </c>
      <c r="F131">
        <v>1.0646277570014099E-2</v>
      </c>
      <c r="G131">
        <v>0.26524202477167902</v>
      </c>
      <c r="H131" t="s">
        <v>778</v>
      </c>
      <c r="I131" t="s">
        <v>737</v>
      </c>
      <c r="J131">
        <v>6.9006920888058697E-3</v>
      </c>
      <c r="K131">
        <v>0.17060044330658999</v>
      </c>
      <c r="L131" t="s">
        <v>262</v>
      </c>
      <c r="M131" t="s">
        <v>1921</v>
      </c>
      <c r="N131">
        <v>2.79318618287921E-2</v>
      </c>
      <c r="O131">
        <v>0.69053769521180497</v>
      </c>
      <c r="P131" t="s">
        <v>778</v>
      </c>
    </row>
    <row r="132" spans="1:16" x14ac:dyDescent="0.2">
      <c r="A132" t="s">
        <v>1885</v>
      </c>
      <c r="B132">
        <v>2.9806671190063501E-3</v>
      </c>
      <c r="C132">
        <v>7.4845255452844497E-2</v>
      </c>
      <c r="D132" t="s">
        <v>262</v>
      </c>
      <c r="E132" t="s">
        <v>354</v>
      </c>
      <c r="F132">
        <v>1.0646277570014099E-2</v>
      </c>
      <c r="G132">
        <v>0.26524202477167902</v>
      </c>
      <c r="H132" t="s">
        <v>778</v>
      </c>
      <c r="I132" t="s">
        <v>372</v>
      </c>
      <c r="J132">
        <v>7.9705414880168104E-3</v>
      </c>
      <c r="K132">
        <v>0.195497927048601</v>
      </c>
      <c r="L132" t="s">
        <v>262</v>
      </c>
      <c r="M132" t="s">
        <v>500</v>
      </c>
      <c r="N132">
        <v>3.0923707362761E-2</v>
      </c>
      <c r="O132">
        <v>0.75074972718674604</v>
      </c>
      <c r="P132" t="s">
        <v>778</v>
      </c>
    </row>
    <row r="133" spans="1:16" x14ac:dyDescent="0.2">
      <c r="A133" t="s">
        <v>2043</v>
      </c>
      <c r="B133">
        <v>3.1949153212742299E-3</v>
      </c>
      <c r="C133">
        <v>7.95983199964337E-2</v>
      </c>
      <c r="D133" t="s">
        <v>262</v>
      </c>
      <c r="E133" t="s">
        <v>2166</v>
      </c>
      <c r="F133">
        <v>1.0646277570014099E-2</v>
      </c>
      <c r="G133">
        <v>0.26524202477167902</v>
      </c>
      <c r="H133" t="s">
        <v>778</v>
      </c>
      <c r="I133" t="s">
        <v>2020</v>
      </c>
      <c r="J133">
        <v>8.3309429598912299E-3</v>
      </c>
      <c r="K133">
        <v>0.20217651995293301</v>
      </c>
      <c r="L133" t="s">
        <v>262</v>
      </c>
      <c r="M133" t="s">
        <v>591</v>
      </c>
      <c r="N133">
        <v>3.1387976826340397E-2</v>
      </c>
      <c r="O133">
        <v>0.75074972718674604</v>
      </c>
      <c r="P133" t="s">
        <v>778</v>
      </c>
    </row>
    <row r="134" spans="1:16" x14ac:dyDescent="0.2">
      <c r="A134" t="s">
        <v>689</v>
      </c>
      <c r="B134">
        <v>3.3538724704447699E-3</v>
      </c>
      <c r="C134">
        <v>8.2910847350762595E-2</v>
      </c>
      <c r="D134" t="s">
        <v>262</v>
      </c>
      <c r="E134" t="s">
        <v>2030</v>
      </c>
      <c r="F134">
        <v>1.18559507100935E-2</v>
      </c>
      <c r="G134">
        <v>0.29309013034487003</v>
      </c>
      <c r="H134" t="s">
        <v>778</v>
      </c>
      <c r="I134" t="s">
        <v>289</v>
      </c>
      <c r="J134">
        <v>8.3726391890620692E-3</v>
      </c>
      <c r="K134">
        <v>0.20217651995293301</v>
      </c>
      <c r="L134" t="s">
        <v>262</v>
      </c>
      <c r="M134" t="s">
        <v>2497</v>
      </c>
      <c r="N134">
        <v>3.1516614722608499E-2</v>
      </c>
      <c r="O134">
        <v>0.75074972718674604</v>
      </c>
      <c r="P134" t="s">
        <v>778</v>
      </c>
    </row>
    <row r="135" spans="1:16" x14ac:dyDescent="0.2">
      <c r="A135" t="s">
        <v>415</v>
      </c>
      <c r="B135">
        <v>3.7657868149288602E-3</v>
      </c>
      <c r="C135">
        <v>9.2377647329293294E-2</v>
      </c>
      <c r="D135" t="s">
        <v>262</v>
      </c>
      <c r="E135" t="s">
        <v>2071</v>
      </c>
      <c r="F135">
        <v>1.2220430013644E-2</v>
      </c>
      <c r="G135">
        <v>0.29580218425849297</v>
      </c>
      <c r="H135" t="s">
        <v>778</v>
      </c>
      <c r="I135" t="s">
        <v>2017</v>
      </c>
      <c r="J135">
        <v>9.6392519380580199E-3</v>
      </c>
      <c r="K135">
        <v>0.229043865754745</v>
      </c>
      <c r="L135" t="s">
        <v>262</v>
      </c>
      <c r="M135" t="s">
        <v>2155</v>
      </c>
      <c r="N135">
        <v>3.20544827338161E-2</v>
      </c>
      <c r="O135">
        <v>0.75074972718674604</v>
      </c>
      <c r="P135" t="s">
        <v>778</v>
      </c>
    </row>
    <row r="136" spans="1:16" x14ac:dyDescent="0.2">
      <c r="A136" t="s">
        <v>271</v>
      </c>
      <c r="B136">
        <v>4.04589221326124E-3</v>
      </c>
      <c r="C136">
        <v>9.8491223420535096E-2</v>
      </c>
      <c r="D136" t="s">
        <v>262</v>
      </c>
      <c r="E136" t="s">
        <v>2506</v>
      </c>
      <c r="F136">
        <v>1.2522199709908E-2</v>
      </c>
      <c r="G136">
        <v>0.29580218425849297</v>
      </c>
      <c r="H136" t="s">
        <v>778</v>
      </c>
      <c r="I136" t="s">
        <v>317</v>
      </c>
      <c r="J136">
        <v>9.7058716788527705E-3</v>
      </c>
      <c r="K136">
        <v>0.229043865754745</v>
      </c>
      <c r="L136" t="s">
        <v>262</v>
      </c>
      <c r="M136" t="s">
        <v>1002</v>
      </c>
      <c r="N136">
        <v>3.20544827338161E-2</v>
      </c>
      <c r="O136">
        <v>0.75074972718674604</v>
      </c>
      <c r="P136" t="s">
        <v>778</v>
      </c>
    </row>
    <row r="137" spans="1:16" x14ac:dyDescent="0.2">
      <c r="A137" t="s">
        <v>2073</v>
      </c>
      <c r="B137">
        <v>5.8383993719920996E-3</v>
      </c>
      <c r="C137">
        <v>0.13998989170889301</v>
      </c>
      <c r="D137" t="s">
        <v>262</v>
      </c>
      <c r="E137" t="s">
        <v>2140</v>
      </c>
      <c r="F137">
        <v>1.2522199709908E-2</v>
      </c>
      <c r="G137">
        <v>0.29580218425849297</v>
      </c>
      <c r="H137" t="s">
        <v>778</v>
      </c>
      <c r="I137" t="s">
        <v>334</v>
      </c>
      <c r="J137">
        <v>9.7058716788527705E-3</v>
      </c>
      <c r="K137">
        <v>0.229043865754745</v>
      </c>
      <c r="L137" t="s">
        <v>262</v>
      </c>
      <c r="M137" t="s">
        <v>486</v>
      </c>
      <c r="N137">
        <v>3.20544827338161E-2</v>
      </c>
      <c r="O137">
        <v>0.75074972718674604</v>
      </c>
      <c r="P137" t="s">
        <v>778</v>
      </c>
    </row>
    <row r="138" spans="1:16" x14ac:dyDescent="0.2">
      <c r="A138" t="s">
        <v>2484</v>
      </c>
      <c r="B138">
        <v>5.8383993719920996E-3</v>
      </c>
      <c r="C138">
        <v>0.13998989170889301</v>
      </c>
      <c r="D138" t="s">
        <v>262</v>
      </c>
      <c r="E138" t="s">
        <v>493</v>
      </c>
      <c r="F138">
        <v>1.2522199709908E-2</v>
      </c>
      <c r="G138">
        <v>0.29580218425849297</v>
      </c>
      <c r="H138" t="s">
        <v>778</v>
      </c>
      <c r="I138" t="s">
        <v>328</v>
      </c>
      <c r="J138">
        <v>1.01842347126754E-2</v>
      </c>
      <c r="K138">
        <v>0.23852549721792399</v>
      </c>
      <c r="L138" t="s">
        <v>262</v>
      </c>
      <c r="M138" t="s">
        <v>2507</v>
      </c>
      <c r="N138">
        <v>3.20544827338161E-2</v>
      </c>
      <c r="O138">
        <v>0.75074972718674604</v>
      </c>
      <c r="P138" t="s">
        <v>778</v>
      </c>
    </row>
    <row r="139" spans="1:16" x14ac:dyDescent="0.2">
      <c r="A139" t="s">
        <v>2068</v>
      </c>
      <c r="B139">
        <v>6.7018118244256504E-3</v>
      </c>
      <c r="C139">
        <v>0.159493118717115</v>
      </c>
      <c r="D139" t="s">
        <v>262</v>
      </c>
      <c r="E139" t="s">
        <v>2210</v>
      </c>
      <c r="F139">
        <v>1.2522199709908E-2</v>
      </c>
      <c r="G139">
        <v>0.29580218425849297</v>
      </c>
      <c r="H139" t="s">
        <v>778</v>
      </c>
      <c r="I139" t="s">
        <v>2015</v>
      </c>
      <c r="J139">
        <v>1.1384962256171799E-2</v>
      </c>
      <c r="K139">
        <v>0.264657891253546</v>
      </c>
      <c r="L139" t="s">
        <v>262</v>
      </c>
      <c r="M139" t="s">
        <v>2126</v>
      </c>
      <c r="N139">
        <v>3.6785425179932399E-2</v>
      </c>
      <c r="O139">
        <v>0.83033767706876405</v>
      </c>
      <c r="P139" t="s">
        <v>778</v>
      </c>
    </row>
    <row r="140" spans="1:16" x14ac:dyDescent="0.2">
      <c r="A140" t="s">
        <v>460</v>
      </c>
      <c r="B140">
        <v>7.2963569581641604E-3</v>
      </c>
      <c r="C140">
        <v>0.17235616547841101</v>
      </c>
      <c r="D140" t="s">
        <v>262</v>
      </c>
      <c r="E140" t="s">
        <v>2507</v>
      </c>
      <c r="F140">
        <v>1.2522199709908E-2</v>
      </c>
      <c r="G140">
        <v>0.29580218425849297</v>
      </c>
      <c r="H140" t="s">
        <v>778</v>
      </c>
      <c r="I140" t="s">
        <v>507</v>
      </c>
      <c r="J140">
        <v>1.24041959776991E-2</v>
      </c>
      <c r="K140">
        <v>0.279993264279222</v>
      </c>
      <c r="L140" t="s">
        <v>262</v>
      </c>
      <c r="M140" t="s">
        <v>2318</v>
      </c>
      <c r="N140">
        <v>3.6785425179932399E-2</v>
      </c>
      <c r="O140">
        <v>0.83033767706876405</v>
      </c>
      <c r="P140" t="s">
        <v>778</v>
      </c>
    </row>
    <row r="141" spans="1:16" x14ac:dyDescent="0.2">
      <c r="A141" t="s">
        <v>1889</v>
      </c>
      <c r="B141">
        <v>7.6766409754977696E-3</v>
      </c>
      <c r="C141">
        <v>0.18000594169751799</v>
      </c>
      <c r="D141" t="s">
        <v>262</v>
      </c>
      <c r="E141" t="s">
        <v>2119</v>
      </c>
      <c r="F141">
        <v>1.4059396592624699E-2</v>
      </c>
      <c r="G141">
        <v>0.32845815567043601</v>
      </c>
      <c r="H141" t="s">
        <v>778</v>
      </c>
      <c r="I141" t="s">
        <v>550</v>
      </c>
      <c r="J141">
        <v>1.24041959776991E-2</v>
      </c>
      <c r="K141">
        <v>0.279993264279222</v>
      </c>
      <c r="L141" t="s">
        <v>262</v>
      </c>
      <c r="M141" t="s">
        <v>2131</v>
      </c>
      <c r="N141">
        <v>3.6785425179932399E-2</v>
      </c>
      <c r="O141">
        <v>0.83033767706876405</v>
      </c>
      <c r="P141" t="s">
        <v>778</v>
      </c>
    </row>
    <row r="142" spans="1:16" x14ac:dyDescent="0.2">
      <c r="A142" t="s">
        <v>1934</v>
      </c>
      <c r="B142">
        <v>9.7822864543190401E-3</v>
      </c>
      <c r="C142">
        <v>0.226055880455242</v>
      </c>
      <c r="D142" t="s">
        <v>262</v>
      </c>
      <c r="E142" t="s">
        <v>2508</v>
      </c>
      <c r="F142">
        <v>1.47286034057298E-2</v>
      </c>
      <c r="G142">
        <v>0.32845815567043601</v>
      </c>
      <c r="H142" t="s">
        <v>778</v>
      </c>
      <c r="I142" t="s">
        <v>664</v>
      </c>
      <c r="J142">
        <v>1.24041959776991E-2</v>
      </c>
      <c r="K142">
        <v>0.279993264279222</v>
      </c>
      <c r="L142" t="s">
        <v>262</v>
      </c>
      <c r="M142" t="s">
        <v>2208</v>
      </c>
      <c r="N142">
        <v>3.6785425179932399E-2</v>
      </c>
      <c r="O142">
        <v>0.83033767706876405</v>
      </c>
      <c r="P142" t="s">
        <v>778</v>
      </c>
    </row>
    <row r="143" spans="1:16" x14ac:dyDescent="0.2">
      <c r="A143" t="s">
        <v>2087</v>
      </c>
      <c r="B143">
        <v>9.7822864543190401E-3</v>
      </c>
      <c r="C143">
        <v>0.226055880455242</v>
      </c>
      <c r="D143" t="s">
        <v>262</v>
      </c>
      <c r="E143" t="s">
        <v>732</v>
      </c>
      <c r="F143">
        <v>1.47286034057298E-2</v>
      </c>
      <c r="G143">
        <v>0.32845815567043601</v>
      </c>
      <c r="H143" t="s">
        <v>778</v>
      </c>
      <c r="I143" t="s">
        <v>462</v>
      </c>
      <c r="J143">
        <v>1.24041959776991E-2</v>
      </c>
      <c r="K143">
        <v>0.279993264279222</v>
      </c>
      <c r="L143" t="s">
        <v>262</v>
      </c>
      <c r="M143" t="s">
        <v>2738</v>
      </c>
      <c r="N143">
        <v>3.6785425179932399E-2</v>
      </c>
      <c r="O143">
        <v>0.83033767706876405</v>
      </c>
      <c r="P143" t="s">
        <v>778</v>
      </c>
    </row>
    <row r="144" spans="1:16" x14ac:dyDescent="0.2">
      <c r="A144" t="s">
        <v>355</v>
      </c>
      <c r="B144">
        <v>1.12337873540119E-2</v>
      </c>
      <c r="C144">
        <v>0.25598541707129202</v>
      </c>
      <c r="D144" t="s">
        <v>262</v>
      </c>
      <c r="E144" t="s">
        <v>2207</v>
      </c>
      <c r="F144">
        <v>1.47286034057298E-2</v>
      </c>
      <c r="G144">
        <v>0.32845815567043601</v>
      </c>
      <c r="H144" t="s">
        <v>778</v>
      </c>
      <c r="I144" t="s">
        <v>352</v>
      </c>
      <c r="J144">
        <v>1.29719244372441E-2</v>
      </c>
      <c r="K144">
        <v>0.29070175987061397</v>
      </c>
      <c r="L144" t="s">
        <v>262</v>
      </c>
      <c r="M144" t="s">
        <v>822</v>
      </c>
      <c r="N144">
        <v>3.98565046461569E-2</v>
      </c>
      <c r="O144">
        <v>0.88253652661872595</v>
      </c>
      <c r="P144" t="s">
        <v>778</v>
      </c>
    </row>
    <row r="145" spans="1:16" x14ac:dyDescent="0.2">
      <c r="A145" t="s">
        <v>2163</v>
      </c>
      <c r="B145">
        <v>1.1405572475606401E-2</v>
      </c>
      <c r="C145">
        <v>0.25598541707129202</v>
      </c>
      <c r="D145" t="s">
        <v>262</v>
      </c>
      <c r="E145" t="s">
        <v>2141</v>
      </c>
      <c r="F145">
        <v>1.47286034057298E-2</v>
      </c>
      <c r="G145">
        <v>0.32845815567043601</v>
      </c>
      <c r="H145" t="s">
        <v>778</v>
      </c>
      <c r="I145" t="s">
        <v>771</v>
      </c>
      <c r="J145">
        <v>1.34648379862369E-2</v>
      </c>
      <c r="K145">
        <v>0.29959264519377099</v>
      </c>
      <c r="L145" t="s">
        <v>262</v>
      </c>
      <c r="M145" t="s">
        <v>911</v>
      </c>
      <c r="N145">
        <v>4.1026904043626397E-2</v>
      </c>
      <c r="O145">
        <v>0.88253652661872595</v>
      </c>
      <c r="P145" t="s">
        <v>778</v>
      </c>
    </row>
    <row r="146" spans="1:16" x14ac:dyDescent="0.2">
      <c r="A146" t="s">
        <v>427</v>
      </c>
      <c r="B146">
        <v>1.1405572475606401E-2</v>
      </c>
      <c r="C146">
        <v>0.25598541707129202</v>
      </c>
      <c r="D146" t="s">
        <v>262</v>
      </c>
      <c r="E146" t="s">
        <v>2319</v>
      </c>
      <c r="F146">
        <v>1.47286034057298E-2</v>
      </c>
      <c r="G146">
        <v>0.32845815567043601</v>
      </c>
      <c r="H146" t="s">
        <v>778</v>
      </c>
      <c r="I146" t="s">
        <v>434</v>
      </c>
      <c r="J146">
        <v>1.48326448239976E-2</v>
      </c>
      <c r="K146">
        <v>0.32768573494150699</v>
      </c>
      <c r="L146" t="s">
        <v>262</v>
      </c>
      <c r="M146" t="s">
        <v>2159</v>
      </c>
      <c r="N146">
        <v>4.2214427758006497E-2</v>
      </c>
      <c r="O146">
        <v>0.88253652661872595</v>
      </c>
      <c r="P146" t="s">
        <v>778</v>
      </c>
    </row>
    <row r="147" spans="1:16" x14ac:dyDescent="0.2">
      <c r="A147" t="s">
        <v>433</v>
      </c>
      <c r="B147">
        <v>1.1405572475606401E-2</v>
      </c>
      <c r="C147">
        <v>0.25598541707129202</v>
      </c>
      <c r="D147" t="s">
        <v>262</v>
      </c>
      <c r="E147" t="s">
        <v>717</v>
      </c>
      <c r="F147">
        <v>1.47286034057298E-2</v>
      </c>
      <c r="G147">
        <v>0.32845815567043601</v>
      </c>
      <c r="H147" t="s">
        <v>778</v>
      </c>
      <c r="I147" t="s">
        <v>739</v>
      </c>
      <c r="J147">
        <v>1.5713688139667E-2</v>
      </c>
      <c r="K147">
        <v>0.34470520109199099</v>
      </c>
      <c r="L147" t="s">
        <v>262</v>
      </c>
      <c r="M147" t="s">
        <v>2508</v>
      </c>
      <c r="N147">
        <v>4.2214427758006497E-2</v>
      </c>
      <c r="O147">
        <v>0.88253652661872595</v>
      </c>
      <c r="P147" t="s">
        <v>778</v>
      </c>
    </row>
    <row r="148" spans="1:16" x14ac:dyDescent="0.2">
      <c r="A148" t="s">
        <v>2485</v>
      </c>
      <c r="B148">
        <v>1.16767611783251E-2</v>
      </c>
      <c r="C148">
        <v>0.25598541707129202</v>
      </c>
      <c r="D148" t="s">
        <v>262</v>
      </c>
      <c r="E148" t="s">
        <v>2004</v>
      </c>
      <c r="F148">
        <v>1.47286034057298E-2</v>
      </c>
      <c r="G148">
        <v>0.32845815567043601</v>
      </c>
      <c r="H148" t="s">
        <v>778</v>
      </c>
      <c r="I148" t="s">
        <v>459</v>
      </c>
      <c r="J148">
        <v>1.6513758883729399E-2</v>
      </c>
      <c r="K148">
        <v>0.34993441444093198</v>
      </c>
      <c r="L148" t="s">
        <v>262</v>
      </c>
      <c r="M148" t="s">
        <v>545</v>
      </c>
      <c r="N148">
        <v>4.2214427758006497E-2</v>
      </c>
      <c r="O148">
        <v>0.88253652661872595</v>
      </c>
      <c r="P148" t="s">
        <v>778</v>
      </c>
    </row>
    <row r="149" spans="1:16" x14ac:dyDescent="0.2">
      <c r="A149" t="s">
        <v>2488</v>
      </c>
      <c r="B149">
        <v>1.1909827428522099E-2</v>
      </c>
      <c r="C149">
        <v>0.25598541707129202</v>
      </c>
      <c r="D149" t="s">
        <v>262</v>
      </c>
      <c r="E149" t="s">
        <v>1970</v>
      </c>
      <c r="F149">
        <v>1.4997357958639801E-2</v>
      </c>
      <c r="G149">
        <v>0.33212898979237698</v>
      </c>
      <c r="H149" t="s">
        <v>778</v>
      </c>
      <c r="I149" t="s">
        <v>2058</v>
      </c>
      <c r="J149">
        <v>1.6513758883729399E-2</v>
      </c>
      <c r="K149">
        <v>0.34993441444093198</v>
      </c>
      <c r="L149" t="s">
        <v>262</v>
      </c>
      <c r="M149" t="s">
        <v>2503</v>
      </c>
      <c r="N149">
        <v>4.2214427758006497E-2</v>
      </c>
      <c r="O149">
        <v>0.88253652661872595</v>
      </c>
      <c r="P149" t="s">
        <v>778</v>
      </c>
    </row>
    <row r="150" spans="1:16" x14ac:dyDescent="0.2">
      <c r="A150" t="s">
        <v>747</v>
      </c>
      <c r="B150">
        <v>1.1909827428522099E-2</v>
      </c>
      <c r="C150">
        <v>0.25598541707129202</v>
      </c>
      <c r="D150" t="s">
        <v>262</v>
      </c>
      <c r="E150" t="s">
        <v>341</v>
      </c>
      <c r="F150">
        <v>1.5455615997818599E-2</v>
      </c>
      <c r="G150">
        <v>0.33991696149685202</v>
      </c>
      <c r="H150" t="s">
        <v>778</v>
      </c>
      <c r="I150" t="s">
        <v>2494</v>
      </c>
      <c r="J150">
        <v>1.6513758883729399E-2</v>
      </c>
      <c r="K150">
        <v>0.34993441444093198</v>
      </c>
      <c r="L150" t="s">
        <v>262</v>
      </c>
      <c r="M150" t="s">
        <v>383</v>
      </c>
      <c r="N150">
        <v>4.2214427758006497E-2</v>
      </c>
      <c r="O150">
        <v>0.88253652661872595</v>
      </c>
      <c r="P150" t="s">
        <v>778</v>
      </c>
    </row>
    <row r="151" spans="1:16" x14ac:dyDescent="0.2">
      <c r="A151" t="s">
        <v>2724</v>
      </c>
      <c r="B151">
        <v>1.1909827428522099E-2</v>
      </c>
      <c r="C151">
        <v>0.25598541707129202</v>
      </c>
      <c r="D151" t="s">
        <v>262</v>
      </c>
      <c r="E151" t="s">
        <v>2191</v>
      </c>
      <c r="F151">
        <v>1.7323698312607699E-2</v>
      </c>
      <c r="G151">
        <v>0.373278877830446</v>
      </c>
      <c r="H151" t="s">
        <v>778</v>
      </c>
      <c r="I151" t="s">
        <v>2488</v>
      </c>
      <c r="J151">
        <v>1.6513758883729399E-2</v>
      </c>
      <c r="K151">
        <v>0.34993441444093198</v>
      </c>
      <c r="L151" t="s">
        <v>262</v>
      </c>
      <c r="M151" t="s">
        <v>2140</v>
      </c>
      <c r="N151">
        <v>4.2214427758006497E-2</v>
      </c>
      <c r="O151">
        <v>0.88253652661872595</v>
      </c>
      <c r="P151" t="s">
        <v>778</v>
      </c>
    </row>
    <row r="152" spans="1:16" x14ac:dyDescent="0.2">
      <c r="A152" t="s">
        <v>718</v>
      </c>
      <c r="B152">
        <v>1.20109555899222E-2</v>
      </c>
      <c r="C152">
        <v>0.25598541707129202</v>
      </c>
      <c r="D152" t="s">
        <v>262</v>
      </c>
      <c r="E152" t="s">
        <v>1938</v>
      </c>
      <c r="F152">
        <v>1.7323698312607699E-2</v>
      </c>
      <c r="G152">
        <v>0.373278877830446</v>
      </c>
      <c r="H152" t="s">
        <v>778</v>
      </c>
      <c r="I152" t="s">
        <v>2482</v>
      </c>
      <c r="J152">
        <v>1.6513758883729399E-2</v>
      </c>
      <c r="K152">
        <v>0.34993441444093198</v>
      </c>
      <c r="L152" t="s">
        <v>262</v>
      </c>
      <c r="M152" t="s">
        <v>469</v>
      </c>
      <c r="N152">
        <v>4.2214427758006497E-2</v>
      </c>
      <c r="O152">
        <v>0.88253652661872595</v>
      </c>
      <c r="P152" t="s">
        <v>778</v>
      </c>
    </row>
    <row r="153" spans="1:16" x14ac:dyDescent="0.2">
      <c r="A153" t="s">
        <v>588</v>
      </c>
      <c r="B153">
        <v>1.20109555899222E-2</v>
      </c>
      <c r="C153">
        <v>0.25598541707129202</v>
      </c>
      <c r="D153" t="s">
        <v>262</v>
      </c>
      <c r="E153" t="s">
        <v>2509</v>
      </c>
      <c r="F153">
        <v>1.7323698312607699E-2</v>
      </c>
      <c r="G153">
        <v>0.373278877830446</v>
      </c>
      <c r="H153" t="s">
        <v>778</v>
      </c>
      <c r="I153" t="s">
        <v>747</v>
      </c>
      <c r="J153">
        <v>1.7337460479803599E-2</v>
      </c>
      <c r="K153">
        <v>0.357656883407869</v>
      </c>
      <c r="L153" t="s">
        <v>262</v>
      </c>
      <c r="M153" t="s">
        <v>2124</v>
      </c>
      <c r="N153">
        <v>4.2214427758006497E-2</v>
      </c>
      <c r="O153">
        <v>0.88253652661872595</v>
      </c>
      <c r="P153" t="s">
        <v>778</v>
      </c>
    </row>
    <row r="154" spans="1:16" x14ac:dyDescent="0.2">
      <c r="A154" t="s">
        <v>664</v>
      </c>
      <c r="B154">
        <v>1.20109555899222E-2</v>
      </c>
      <c r="C154">
        <v>0.25598541707129202</v>
      </c>
      <c r="D154" t="s">
        <v>262</v>
      </c>
      <c r="E154" t="s">
        <v>2501</v>
      </c>
      <c r="F154">
        <v>1.9143572259185899E-2</v>
      </c>
      <c r="G154">
        <v>0.40972383848687099</v>
      </c>
      <c r="H154" t="s">
        <v>778</v>
      </c>
      <c r="I154" t="s">
        <v>2736</v>
      </c>
      <c r="J154">
        <v>1.7337460479803599E-2</v>
      </c>
      <c r="K154">
        <v>0.357656883407869</v>
      </c>
      <c r="L154" t="s">
        <v>262</v>
      </c>
      <c r="M154" t="s">
        <v>2210</v>
      </c>
      <c r="N154">
        <v>4.2214427758006497E-2</v>
      </c>
      <c r="O154">
        <v>0.88253652661872595</v>
      </c>
      <c r="P154" t="s">
        <v>778</v>
      </c>
    </row>
    <row r="155" spans="1:16" x14ac:dyDescent="0.2">
      <c r="A155" t="s">
        <v>292</v>
      </c>
      <c r="B155">
        <v>1.2040706353306301E-2</v>
      </c>
      <c r="C155">
        <v>0.25598541707129202</v>
      </c>
      <c r="D155" t="s">
        <v>262</v>
      </c>
      <c r="E155" t="s">
        <v>1972</v>
      </c>
      <c r="F155">
        <v>2.0375944895961201E-2</v>
      </c>
      <c r="G155">
        <v>0.41653133508474499</v>
      </c>
      <c r="H155" t="s">
        <v>778</v>
      </c>
      <c r="I155" t="s">
        <v>1878</v>
      </c>
      <c r="J155">
        <v>1.7337460479803599E-2</v>
      </c>
      <c r="K155">
        <v>0.357656883407869</v>
      </c>
      <c r="L155" t="s">
        <v>262</v>
      </c>
      <c r="M155" t="s">
        <v>2132</v>
      </c>
      <c r="N155">
        <v>4.5024169433550497E-2</v>
      </c>
      <c r="O155">
        <v>0.93500191857006498</v>
      </c>
      <c r="P155" t="s">
        <v>778</v>
      </c>
    </row>
    <row r="156" spans="1:16" x14ac:dyDescent="0.2">
      <c r="A156" t="s">
        <v>349</v>
      </c>
      <c r="B156">
        <v>1.5006807716068901E-2</v>
      </c>
      <c r="C156">
        <v>0.31693185302346799</v>
      </c>
      <c r="D156" t="s">
        <v>262</v>
      </c>
      <c r="E156" t="s">
        <v>2056</v>
      </c>
      <c r="F156">
        <v>2.0375944895961201E-2</v>
      </c>
      <c r="G156">
        <v>0.41653133508474499</v>
      </c>
      <c r="H156" t="s">
        <v>778</v>
      </c>
      <c r="I156" t="s">
        <v>504</v>
      </c>
      <c r="J156">
        <v>1.7337460479803599E-2</v>
      </c>
      <c r="K156">
        <v>0.357656883407869</v>
      </c>
      <c r="L156" t="s">
        <v>262</v>
      </c>
      <c r="M156" t="s">
        <v>2034</v>
      </c>
      <c r="N156">
        <v>4.84444636805407E-2</v>
      </c>
      <c r="O156">
        <v>0.937295058166983</v>
      </c>
      <c r="P156" t="s">
        <v>778</v>
      </c>
    </row>
    <row r="157" spans="1:16" x14ac:dyDescent="0.2">
      <c r="A157" t="s">
        <v>318</v>
      </c>
      <c r="B157">
        <v>1.5391915374433201E-2</v>
      </c>
      <c r="C157">
        <v>0.32292643505965402</v>
      </c>
      <c r="D157" t="s">
        <v>262</v>
      </c>
      <c r="E157" t="s">
        <v>2318</v>
      </c>
      <c r="F157">
        <v>2.0375944895961201E-2</v>
      </c>
      <c r="G157">
        <v>0.41653133508474499</v>
      </c>
      <c r="H157" t="s">
        <v>778</v>
      </c>
      <c r="I157" t="s">
        <v>573</v>
      </c>
      <c r="J157">
        <v>1.8431890710654798E-2</v>
      </c>
      <c r="K157">
        <v>0.375263657279018</v>
      </c>
      <c r="L157" t="s">
        <v>262</v>
      </c>
      <c r="M157" t="s">
        <v>721</v>
      </c>
      <c r="N157">
        <v>4.84444636805407E-2</v>
      </c>
      <c r="O157">
        <v>0.937295058166983</v>
      </c>
      <c r="P157" t="s">
        <v>778</v>
      </c>
    </row>
    <row r="158" spans="1:16" x14ac:dyDescent="0.2">
      <c r="A158" t="s">
        <v>2487</v>
      </c>
      <c r="B158">
        <v>1.57461710455085E-2</v>
      </c>
      <c r="C158">
        <v>0.32396477073630098</v>
      </c>
      <c r="D158" t="s">
        <v>262</v>
      </c>
      <c r="E158" t="s">
        <v>1039</v>
      </c>
      <c r="F158">
        <v>2.0375944895961201E-2</v>
      </c>
      <c r="G158">
        <v>0.41653133508474499</v>
      </c>
      <c r="H158" t="s">
        <v>778</v>
      </c>
      <c r="I158" t="s">
        <v>2492</v>
      </c>
      <c r="J158">
        <v>1.8431890710654798E-2</v>
      </c>
      <c r="K158">
        <v>0.375263657279018</v>
      </c>
      <c r="L158" t="s">
        <v>262</v>
      </c>
      <c r="M158" t="s">
        <v>2502</v>
      </c>
      <c r="N158">
        <v>4.84444636805407E-2</v>
      </c>
      <c r="O158">
        <v>0.937295058166983</v>
      </c>
      <c r="P158" t="s">
        <v>778</v>
      </c>
    </row>
    <row r="159" spans="1:16" x14ac:dyDescent="0.2">
      <c r="A159" t="s">
        <v>453</v>
      </c>
      <c r="B159">
        <v>1.57461710455085E-2</v>
      </c>
      <c r="C159">
        <v>0.32396477073630098</v>
      </c>
      <c r="D159" t="s">
        <v>262</v>
      </c>
      <c r="E159" t="s">
        <v>887</v>
      </c>
      <c r="F159">
        <v>2.0375944895961201E-2</v>
      </c>
      <c r="G159">
        <v>0.41653133508474499</v>
      </c>
      <c r="H159" t="s">
        <v>778</v>
      </c>
      <c r="I159" t="s">
        <v>1989</v>
      </c>
      <c r="J159">
        <v>1.8928663891689901E-2</v>
      </c>
      <c r="K159">
        <v>0.382875246900091</v>
      </c>
      <c r="L159" t="s">
        <v>262</v>
      </c>
      <c r="M159" t="s">
        <v>2125</v>
      </c>
      <c r="N159">
        <v>4.84444636805407E-2</v>
      </c>
      <c r="O159">
        <v>0.937295058166983</v>
      </c>
      <c r="P159" t="s">
        <v>778</v>
      </c>
    </row>
    <row r="160" spans="1:16" x14ac:dyDescent="0.2">
      <c r="A160" t="s">
        <v>526</v>
      </c>
      <c r="B160">
        <v>1.57461710455085E-2</v>
      </c>
      <c r="C160">
        <v>0.32396477073630098</v>
      </c>
      <c r="D160" t="s">
        <v>262</v>
      </c>
      <c r="E160" t="s">
        <v>2124</v>
      </c>
      <c r="F160">
        <v>2.0375944895961201E-2</v>
      </c>
      <c r="G160">
        <v>0.41653133508474499</v>
      </c>
      <c r="H160" t="s">
        <v>778</v>
      </c>
      <c r="I160" t="s">
        <v>2023</v>
      </c>
      <c r="J160">
        <v>2.00788850939E-2</v>
      </c>
      <c r="K160">
        <v>0.40352081979031301</v>
      </c>
      <c r="L160" t="s">
        <v>262</v>
      </c>
      <c r="M160" t="s">
        <v>2500</v>
      </c>
      <c r="N160">
        <v>4.84444636805407E-2</v>
      </c>
      <c r="O160">
        <v>0.937295058166983</v>
      </c>
      <c r="P160" t="s">
        <v>778</v>
      </c>
    </row>
    <row r="161" spans="1:16" x14ac:dyDescent="0.2">
      <c r="A161" t="s">
        <v>553</v>
      </c>
      <c r="B161">
        <v>1.6140413127720799E-2</v>
      </c>
      <c r="C161">
        <v>0.32994729143783103</v>
      </c>
      <c r="D161" t="s">
        <v>262</v>
      </c>
      <c r="E161" t="s">
        <v>2510</v>
      </c>
      <c r="F161">
        <v>2.0375944895961201E-2</v>
      </c>
      <c r="G161">
        <v>0.41653133508474499</v>
      </c>
      <c r="H161" t="s">
        <v>778</v>
      </c>
      <c r="I161" t="s">
        <v>343</v>
      </c>
      <c r="J161">
        <v>2.1058613335921999E-2</v>
      </c>
      <c r="K161">
        <v>0.42049731116280098</v>
      </c>
      <c r="L161" t="s">
        <v>262</v>
      </c>
      <c r="M161" t="s">
        <v>796</v>
      </c>
      <c r="N161">
        <v>4.84444636805407E-2</v>
      </c>
      <c r="O161">
        <v>0.937295058166983</v>
      </c>
      <c r="P161" t="s">
        <v>778</v>
      </c>
    </row>
    <row r="162" spans="1:16" x14ac:dyDescent="0.2">
      <c r="A162" t="s">
        <v>413</v>
      </c>
      <c r="B162">
        <v>1.66371810850439E-2</v>
      </c>
      <c r="C162">
        <v>0.33579728152028498</v>
      </c>
      <c r="D162" t="s">
        <v>262</v>
      </c>
      <c r="E162" t="s">
        <v>2135</v>
      </c>
      <c r="F162">
        <v>2.1342694794937798E-2</v>
      </c>
      <c r="G162">
        <v>0.43351499172647501</v>
      </c>
      <c r="H162" t="s">
        <v>778</v>
      </c>
      <c r="I162" t="s">
        <v>424</v>
      </c>
      <c r="J162">
        <v>2.1329657657881401E-2</v>
      </c>
      <c r="K162">
        <v>0.42319671085541799</v>
      </c>
      <c r="L162" t="s">
        <v>262</v>
      </c>
      <c r="M162" t="s">
        <v>1942</v>
      </c>
      <c r="N162">
        <v>4.84444636805407E-2</v>
      </c>
      <c r="O162">
        <v>0.937295058166983</v>
      </c>
      <c r="P162" t="s">
        <v>778</v>
      </c>
    </row>
    <row r="163" spans="1:16" x14ac:dyDescent="0.2">
      <c r="A163" t="s">
        <v>668</v>
      </c>
      <c r="B163">
        <v>1.66371810850439E-2</v>
      </c>
      <c r="C163">
        <v>0.33579728152028498</v>
      </c>
      <c r="D163" t="s">
        <v>262</v>
      </c>
      <c r="E163" t="s">
        <v>2155</v>
      </c>
      <c r="F163">
        <v>2.39658592632634E-2</v>
      </c>
      <c r="G163">
        <v>0.44957132465027599</v>
      </c>
      <c r="H163" t="s">
        <v>778</v>
      </c>
      <c r="I163" t="s">
        <v>947</v>
      </c>
      <c r="J163">
        <v>2.17336537631263E-2</v>
      </c>
      <c r="K163">
        <v>0.42578824825244299</v>
      </c>
      <c r="L163" t="s">
        <v>262</v>
      </c>
      <c r="M163" t="s">
        <v>2729</v>
      </c>
      <c r="N163">
        <v>4.84444636805407E-2</v>
      </c>
      <c r="O163">
        <v>0.937295058166983</v>
      </c>
      <c r="P163" t="s">
        <v>778</v>
      </c>
    </row>
    <row r="164" spans="1:16" x14ac:dyDescent="0.2">
      <c r="A164" t="s">
        <v>1009</v>
      </c>
      <c r="B164">
        <v>1.9190874330342202E-2</v>
      </c>
      <c r="C164">
        <v>0.38490376251233499</v>
      </c>
      <c r="D164" t="s">
        <v>262</v>
      </c>
      <c r="E164" t="s">
        <v>2156</v>
      </c>
      <c r="F164">
        <v>2.39658592632634E-2</v>
      </c>
      <c r="G164">
        <v>0.44957132465027599</v>
      </c>
      <c r="H164" t="s">
        <v>778</v>
      </c>
      <c r="I164" t="s">
        <v>302</v>
      </c>
      <c r="J164">
        <v>2.17336537631263E-2</v>
      </c>
      <c r="K164">
        <v>0.42578824825244299</v>
      </c>
      <c r="L164" t="s">
        <v>262</v>
      </c>
      <c r="M164" t="s">
        <v>895</v>
      </c>
      <c r="N164">
        <v>4.84444636805407E-2</v>
      </c>
      <c r="O164">
        <v>0.937295058166983</v>
      </c>
      <c r="P164" t="s">
        <v>778</v>
      </c>
    </row>
    <row r="165" spans="1:16" x14ac:dyDescent="0.2">
      <c r="A165" t="s">
        <v>661</v>
      </c>
      <c r="B165">
        <v>2.0337485293371101E-2</v>
      </c>
      <c r="C165">
        <v>0.40535150375350298</v>
      </c>
      <c r="D165" t="s">
        <v>262</v>
      </c>
      <c r="E165" t="s">
        <v>2157</v>
      </c>
      <c r="F165">
        <v>2.39658592632634E-2</v>
      </c>
      <c r="G165">
        <v>0.44957132465027599</v>
      </c>
      <c r="H165" t="s">
        <v>778</v>
      </c>
      <c r="I165" t="s">
        <v>430</v>
      </c>
      <c r="J165">
        <v>2.5694645274469401E-2</v>
      </c>
      <c r="K165">
        <v>0.49713552813647299</v>
      </c>
      <c r="L165" t="s">
        <v>262</v>
      </c>
      <c r="M165" t="s">
        <v>2734</v>
      </c>
      <c r="N165">
        <v>4.84444636805407E-2</v>
      </c>
      <c r="O165">
        <v>0.937295058166983</v>
      </c>
      <c r="P165" t="s">
        <v>778</v>
      </c>
    </row>
    <row r="166" spans="1:16" x14ac:dyDescent="0.2">
      <c r="A166" t="s">
        <v>2491</v>
      </c>
      <c r="B166">
        <v>2.2409157841788901E-2</v>
      </c>
      <c r="C166">
        <v>0.44112842195965901</v>
      </c>
      <c r="D166" t="s">
        <v>262</v>
      </c>
      <c r="E166" t="s">
        <v>2125</v>
      </c>
      <c r="F166">
        <v>2.39658592632634E-2</v>
      </c>
      <c r="G166">
        <v>0.44957132465027599</v>
      </c>
      <c r="H166" t="s">
        <v>778</v>
      </c>
      <c r="I166" t="s">
        <v>2485</v>
      </c>
      <c r="J166">
        <v>2.5694645274469401E-2</v>
      </c>
      <c r="K166">
        <v>0.49713552813647299</v>
      </c>
      <c r="L166" t="s">
        <v>262</v>
      </c>
      <c r="M166" t="s">
        <v>2509</v>
      </c>
      <c r="N166">
        <v>4.84444636805407E-2</v>
      </c>
      <c r="O166">
        <v>0.937295058166983</v>
      </c>
      <c r="P166" t="s">
        <v>778</v>
      </c>
    </row>
    <row r="167" spans="1:16" x14ac:dyDescent="0.2">
      <c r="A167" t="s">
        <v>2113</v>
      </c>
      <c r="B167">
        <v>2.2409157841788901E-2</v>
      </c>
      <c r="C167">
        <v>0.44112842195965901</v>
      </c>
      <c r="D167" t="s">
        <v>262</v>
      </c>
      <c r="E167" t="s">
        <v>2126</v>
      </c>
      <c r="F167">
        <v>2.39658592632634E-2</v>
      </c>
      <c r="G167">
        <v>0.44957132465027599</v>
      </c>
      <c r="H167" t="s">
        <v>778</v>
      </c>
      <c r="I167" t="s">
        <v>600</v>
      </c>
      <c r="J167">
        <v>2.6318054886195201E-2</v>
      </c>
      <c r="K167">
        <v>0.506053956608013</v>
      </c>
      <c r="L167" t="s">
        <v>262</v>
      </c>
    </row>
    <row r="168" spans="1:16" x14ac:dyDescent="0.2">
      <c r="A168" t="s">
        <v>2489</v>
      </c>
      <c r="B168">
        <v>2.3310508757287601E-2</v>
      </c>
      <c r="C168">
        <v>0.45605651795699498</v>
      </c>
      <c r="D168" t="s">
        <v>262</v>
      </c>
      <c r="E168" t="s">
        <v>1933</v>
      </c>
      <c r="F168">
        <v>2.39658592632634E-2</v>
      </c>
      <c r="G168">
        <v>0.44957132465027599</v>
      </c>
      <c r="H168" t="s">
        <v>778</v>
      </c>
      <c r="I168" t="s">
        <v>298</v>
      </c>
      <c r="J168">
        <v>2.7366010553142701E-2</v>
      </c>
      <c r="K168">
        <v>0.52297621394502802</v>
      </c>
      <c r="L168" t="s">
        <v>262</v>
      </c>
    </row>
    <row r="169" spans="1:16" x14ac:dyDescent="0.2">
      <c r="A169" t="s">
        <v>445</v>
      </c>
      <c r="B169">
        <v>2.3715738210048E-2</v>
      </c>
      <c r="C169">
        <v>0.46115542165758</v>
      </c>
      <c r="D169" t="s">
        <v>262</v>
      </c>
      <c r="E169" t="s">
        <v>994</v>
      </c>
      <c r="F169">
        <v>2.39658592632634E-2</v>
      </c>
      <c r="G169">
        <v>0.44957132465027599</v>
      </c>
      <c r="H169" t="s">
        <v>778</v>
      </c>
      <c r="I169" t="s">
        <v>491</v>
      </c>
      <c r="J169">
        <v>3.0112367794165099E-2</v>
      </c>
      <c r="K169">
        <v>0.56167680047200197</v>
      </c>
      <c r="L169" t="s">
        <v>262</v>
      </c>
    </row>
    <row r="170" spans="1:16" x14ac:dyDescent="0.2">
      <c r="A170" t="s">
        <v>348</v>
      </c>
      <c r="B170">
        <v>2.5156614999034901E-2</v>
      </c>
      <c r="C170">
        <v>0.48327979055374898</v>
      </c>
      <c r="D170" t="s">
        <v>262</v>
      </c>
      <c r="E170" t="s">
        <v>678</v>
      </c>
      <c r="F170">
        <v>2.39658592632634E-2</v>
      </c>
      <c r="G170">
        <v>0.44957132465027599</v>
      </c>
      <c r="H170" t="s">
        <v>778</v>
      </c>
      <c r="I170" t="s">
        <v>768</v>
      </c>
      <c r="J170">
        <v>3.0112367794165099E-2</v>
      </c>
      <c r="K170">
        <v>0.56167680047200197</v>
      </c>
      <c r="L170" t="s">
        <v>262</v>
      </c>
    </row>
    <row r="171" spans="1:16" x14ac:dyDescent="0.2">
      <c r="A171" t="s">
        <v>302</v>
      </c>
      <c r="B171">
        <v>2.5156614999034901E-2</v>
      </c>
      <c r="C171">
        <v>0.48327979055374898</v>
      </c>
      <c r="D171" t="s">
        <v>262</v>
      </c>
      <c r="E171" t="s">
        <v>636</v>
      </c>
      <c r="F171">
        <v>2.39658592632634E-2</v>
      </c>
      <c r="G171">
        <v>0.44957132465027599</v>
      </c>
      <c r="H171" t="s">
        <v>778</v>
      </c>
      <c r="I171" t="s">
        <v>1866</v>
      </c>
      <c r="J171">
        <v>3.0112367794165099E-2</v>
      </c>
      <c r="K171">
        <v>0.56167680047200197</v>
      </c>
      <c r="L171" t="s">
        <v>262</v>
      </c>
    </row>
    <row r="172" spans="1:16" x14ac:dyDescent="0.2">
      <c r="A172" t="s">
        <v>616</v>
      </c>
      <c r="B172">
        <v>2.6460976177646499E-2</v>
      </c>
      <c r="C172">
        <v>0.496376782532439</v>
      </c>
      <c r="D172" t="s">
        <v>262</v>
      </c>
      <c r="E172" t="s">
        <v>895</v>
      </c>
      <c r="F172">
        <v>2.39658592632634E-2</v>
      </c>
      <c r="G172">
        <v>0.44957132465027599</v>
      </c>
      <c r="H172" t="s">
        <v>778</v>
      </c>
      <c r="I172" t="s">
        <v>461</v>
      </c>
      <c r="J172">
        <v>3.0112367794165099E-2</v>
      </c>
      <c r="K172">
        <v>0.56167680047200197</v>
      </c>
      <c r="L172" t="s">
        <v>262</v>
      </c>
    </row>
    <row r="173" spans="1:16" x14ac:dyDescent="0.2">
      <c r="A173" t="s">
        <v>2725</v>
      </c>
      <c r="B173">
        <v>2.6460976177646499E-2</v>
      </c>
      <c r="C173">
        <v>0.496376782532439</v>
      </c>
      <c r="D173" t="s">
        <v>262</v>
      </c>
      <c r="E173" t="s">
        <v>1982</v>
      </c>
      <c r="F173">
        <v>2.39658592632634E-2</v>
      </c>
      <c r="G173">
        <v>0.44957132465027599</v>
      </c>
      <c r="H173" t="s">
        <v>778</v>
      </c>
      <c r="I173" t="s">
        <v>526</v>
      </c>
      <c r="J173">
        <v>3.1382488840220497E-2</v>
      </c>
      <c r="K173">
        <v>0.57503795727815799</v>
      </c>
      <c r="L173" t="s">
        <v>262</v>
      </c>
    </row>
    <row r="174" spans="1:16" x14ac:dyDescent="0.2">
      <c r="A174" t="s">
        <v>583</v>
      </c>
      <c r="B174">
        <v>2.6460976177646499E-2</v>
      </c>
      <c r="C174">
        <v>0.496376782532439</v>
      </c>
      <c r="D174" t="s">
        <v>262</v>
      </c>
      <c r="E174" t="s">
        <v>1949</v>
      </c>
      <c r="F174">
        <v>2.39658592632634E-2</v>
      </c>
      <c r="G174">
        <v>0.44957132465027599</v>
      </c>
      <c r="H174" t="s">
        <v>778</v>
      </c>
      <c r="I174" t="s">
        <v>449</v>
      </c>
      <c r="J174">
        <v>3.1382488840220497E-2</v>
      </c>
      <c r="K174">
        <v>0.57503795727815799</v>
      </c>
      <c r="L174" t="s">
        <v>262</v>
      </c>
    </row>
    <row r="175" spans="1:16" x14ac:dyDescent="0.2">
      <c r="A175" t="s">
        <v>2490</v>
      </c>
      <c r="B175">
        <v>2.6460976177646499E-2</v>
      </c>
      <c r="C175">
        <v>0.496376782532439</v>
      </c>
      <c r="D175" t="s">
        <v>262</v>
      </c>
      <c r="E175" t="s">
        <v>418</v>
      </c>
      <c r="F175">
        <v>2.39658592632634E-2</v>
      </c>
      <c r="G175">
        <v>0.44957132465027599</v>
      </c>
      <c r="H175" t="s">
        <v>778</v>
      </c>
      <c r="I175" t="s">
        <v>448</v>
      </c>
      <c r="J175">
        <v>3.1382488840220497E-2</v>
      </c>
      <c r="K175">
        <v>0.57503795727815799</v>
      </c>
      <c r="L175" t="s">
        <v>262</v>
      </c>
    </row>
    <row r="176" spans="1:16" x14ac:dyDescent="0.2">
      <c r="A176" t="s">
        <v>405</v>
      </c>
      <c r="B176">
        <v>3.1564876196885798E-2</v>
      </c>
      <c r="C176">
        <v>0.581851966426987</v>
      </c>
      <c r="D176" t="s">
        <v>262</v>
      </c>
      <c r="E176" t="s">
        <v>1033</v>
      </c>
      <c r="F176">
        <v>2.4501239181723301E-2</v>
      </c>
      <c r="G176">
        <v>0.45692661842406801</v>
      </c>
      <c r="H176" t="s">
        <v>778</v>
      </c>
      <c r="I176" t="s">
        <v>332</v>
      </c>
      <c r="J176">
        <v>3.3911531918191497E-2</v>
      </c>
      <c r="K176">
        <v>0.617745157457114</v>
      </c>
      <c r="L176" t="s">
        <v>262</v>
      </c>
    </row>
    <row r="177" spans="1:12" x14ac:dyDescent="0.2">
      <c r="A177" t="s">
        <v>730</v>
      </c>
      <c r="B177">
        <v>3.1564876196885798E-2</v>
      </c>
      <c r="C177">
        <v>0.581851966426987</v>
      </c>
      <c r="D177" t="s">
        <v>262</v>
      </c>
      <c r="E177" t="s">
        <v>591</v>
      </c>
      <c r="F177">
        <v>2.7572734731885699E-2</v>
      </c>
      <c r="G177">
        <v>0.50218974729129695</v>
      </c>
      <c r="H177" t="s">
        <v>778</v>
      </c>
      <c r="I177" t="s">
        <v>451</v>
      </c>
      <c r="J177">
        <v>3.4556697167695702E-2</v>
      </c>
      <c r="K177">
        <v>0.62583785858937302</v>
      </c>
      <c r="L177" t="s">
        <v>262</v>
      </c>
    </row>
    <row r="178" spans="1:12" x14ac:dyDescent="0.2">
      <c r="A178" t="s">
        <v>388</v>
      </c>
      <c r="B178">
        <v>3.1564876196885798E-2</v>
      </c>
      <c r="C178">
        <v>0.581851966426987</v>
      </c>
      <c r="D178" t="s">
        <v>262</v>
      </c>
      <c r="E178" t="s">
        <v>2727</v>
      </c>
      <c r="F178">
        <v>2.8188135705594902E-2</v>
      </c>
      <c r="G178">
        <v>0.50218974729129695</v>
      </c>
      <c r="H178" t="s">
        <v>778</v>
      </c>
      <c r="I178" t="s">
        <v>356</v>
      </c>
      <c r="J178">
        <v>3.5138849110200897E-2</v>
      </c>
      <c r="K178">
        <v>0.63270239871835698</v>
      </c>
      <c r="L178" t="s">
        <v>262</v>
      </c>
    </row>
    <row r="179" spans="1:12" x14ac:dyDescent="0.2">
      <c r="A179" t="s">
        <v>1887</v>
      </c>
      <c r="B179">
        <v>3.3694360151960097E-2</v>
      </c>
      <c r="C179">
        <v>0.61043916640273199</v>
      </c>
      <c r="D179" t="s">
        <v>262</v>
      </c>
      <c r="E179" t="s">
        <v>657</v>
      </c>
      <c r="F179">
        <v>2.8188135705594902E-2</v>
      </c>
      <c r="G179">
        <v>0.50218974729129695</v>
      </c>
      <c r="H179" t="s">
        <v>778</v>
      </c>
      <c r="I179" t="s">
        <v>439</v>
      </c>
      <c r="J179">
        <v>4.4005618979383598E-2</v>
      </c>
      <c r="K179">
        <v>0.787801742073448</v>
      </c>
      <c r="L179" t="s">
        <v>262</v>
      </c>
    </row>
    <row r="180" spans="1:12" x14ac:dyDescent="0.2">
      <c r="A180" t="s">
        <v>740</v>
      </c>
      <c r="B180">
        <v>3.3694360151960097E-2</v>
      </c>
      <c r="C180">
        <v>0.61043916640273199</v>
      </c>
      <c r="D180" t="s">
        <v>262</v>
      </c>
      <c r="E180" t="s">
        <v>2159</v>
      </c>
      <c r="F180">
        <v>2.8188135705594902E-2</v>
      </c>
      <c r="G180">
        <v>0.50218974729129695</v>
      </c>
      <c r="H180" t="s">
        <v>778</v>
      </c>
      <c r="I180" t="s">
        <v>749</v>
      </c>
      <c r="J180">
        <v>4.5298312738829997E-2</v>
      </c>
      <c r="K180">
        <v>0.78829186693550501</v>
      </c>
      <c r="L180" t="s">
        <v>262</v>
      </c>
    </row>
    <row r="181" spans="1:12" x14ac:dyDescent="0.2">
      <c r="A181" t="s">
        <v>2726</v>
      </c>
      <c r="B181">
        <v>3.3694360151960097E-2</v>
      </c>
      <c r="C181">
        <v>0.61043916640273199</v>
      </c>
      <c r="D181" t="s">
        <v>262</v>
      </c>
      <c r="E181" t="s">
        <v>545</v>
      </c>
      <c r="F181">
        <v>2.8188135705594902E-2</v>
      </c>
      <c r="G181">
        <v>0.50218974729129695</v>
      </c>
      <c r="H181" t="s">
        <v>778</v>
      </c>
      <c r="I181" t="s">
        <v>1095</v>
      </c>
      <c r="J181">
        <v>4.5298312738829997E-2</v>
      </c>
      <c r="K181">
        <v>0.78829186693550501</v>
      </c>
      <c r="L181" t="s">
        <v>262</v>
      </c>
    </row>
    <row r="182" spans="1:12" x14ac:dyDescent="0.2">
      <c r="A182" t="s">
        <v>444</v>
      </c>
      <c r="B182">
        <v>3.3881383647940903E-2</v>
      </c>
      <c r="C182">
        <v>0.61043916640273199</v>
      </c>
      <c r="D182" t="s">
        <v>262</v>
      </c>
      <c r="E182" t="s">
        <v>401</v>
      </c>
      <c r="F182">
        <v>2.8188135705594902E-2</v>
      </c>
      <c r="G182">
        <v>0.50218974729129695</v>
      </c>
      <c r="H182" t="s">
        <v>778</v>
      </c>
      <c r="I182" t="s">
        <v>2512</v>
      </c>
      <c r="J182">
        <v>4.5298312738829997E-2</v>
      </c>
      <c r="K182">
        <v>0.78829186693550501</v>
      </c>
      <c r="L182" t="s">
        <v>262</v>
      </c>
    </row>
    <row r="183" spans="1:12" x14ac:dyDescent="0.2">
      <c r="A183" t="s">
        <v>434</v>
      </c>
      <c r="B183">
        <v>3.9781428496523302E-2</v>
      </c>
      <c r="C183">
        <v>0.71271334536748798</v>
      </c>
      <c r="D183" t="s">
        <v>262</v>
      </c>
      <c r="E183" t="s">
        <v>432</v>
      </c>
      <c r="F183">
        <v>2.8188135705594902E-2</v>
      </c>
      <c r="G183">
        <v>0.50218974729129695</v>
      </c>
      <c r="H183" t="s">
        <v>778</v>
      </c>
      <c r="I183" t="s">
        <v>1985</v>
      </c>
      <c r="J183">
        <v>4.5298312738829997E-2</v>
      </c>
      <c r="K183">
        <v>0.78829186693550501</v>
      </c>
      <c r="L183" t="s">
        <v>262</v>
      </c>
    </row>
    <row r="184" spans="1:12" x14ac:dyDescent="0.2">
      <c r="A184" t="s">
        <v>707</v>
      </c>
      <c r="B184">
        <v>4.1508933706166103E-2</v>
      </c>
      <c r="C184">
        <v>0.73950832172605396</v>
      </c>
      <c r="D184" t="s">
        <v>262</v>
      </c>
      <c r="E184" t="s">
        <v>2728</v>
      </c>
      <c r="F184">
        <v>2.8188135705594902E-2</v>
      </c>
      <c r="G184">
        <v>0.50218974729129695</v>
      </c>
      <c r="H184" t="s">
        <v>778</v>
      </c>
      <c r="I184" t="s">
        <v>2060</v>
      </c>
      <c r="J184">
        <v>4.5298312738829997E-2</v>
      </c>
      <c r="K184">
        <v>0.78829186693550501</v>
      </c>
      <c r="L184" t="s">
        <v>262</v>
      </c>
    </row>
    <row r="185" spans="1:12" x14ac:dyDescent="0.2">
      <c r="A185" t="s">
        <v>2115</v>
      </c>
      <c r="B185">
        <v>4.5736874110311701E-2</v>
      </c>
      <c r="C185">
        <v>0.79928312385731504</v>
      </c>
      <c r="D185" t="s">
        <v>262</v>
      </c>
      <c r="E185" t="s">
        <v>594</v>
      </c>
      <c r="F185">
        <v>3.0248653119213299E-2</v>
      </c>
      <c r="G185">
        <v>0.53590530442872897</v>
      </c>
      <c r="H185" t="s">
        <v>778</v>
      </c>
      <c r="I185" t="s">
        <v>377</v>
      </c>
      <c r="J185">
        <v>4.7896429652545799E-2</v>
      </c>
      <c r="K185">
        <v>0.82887432426489005</v>
      </c>
      <c r="L185" t="s">
        <v>262</v>
      </c>
    </row>
    <row r="186" spans="1:12" x14ac:dyDescent="0.2">
      <c r="A186" t="s">
        <v>766</v>
      </c>
      <c r="B186">
        <v>4.5834131074466003E-2</v>
      </c>
      <c r="C186">
        <v>0.79928312385731504</v>
      </c>
      <c r="D186" t="s">
        <v>262</v>
      </c>
      <c r="E186" t="s">
        <v>935</v>
      </c>
      <c r="F186">
        <v>3.3154142865469499E-2</v>
      </c>
      <c r="G186">
        <v>0.56238596594671397</v>
      </c>
      <c r="H186" t="s">
        <v>778</v>
      </c>
      <c r="I186" t="s">
        <v>2487</v>
      </c>
      <c r="J186">
        <v>4.9743836403781501E-2</v>
      </c>
      <c r="K186">
        <v>0.83307553977300697</v>
      </c>
      <c r="L186" t="s">
        <v>262</v>
      </c>
    </row>
    <row r="187" spans="1:12" x14ac:dyDescent="0.2">
      <c r="A187" t="s">
        <v>1959</v>
      </c>
      <c r="B187">
        <v>4.6367945410349103E-2</v>
      </c>
      <c r="C187">
        <v>0.79928312385731504</v>
      </c>
      <c r="D187" t="s">
        <v>262</v>
      </c>
      <c r="E187" t="s">
        <v>2128</v>
      </c>
      <c r="F187">
        <v>3.3154142865469499E-2</v>
      </c>
      <c r="G187">
        <v>0.56238596594671397</v>
      </c>
      <c r="H187" t="s">
        <v>778</v>
      </c>
      <c r="I187" t="s">
        <v>767</v>
      </c>
      <c r="J187">
        <v>4.9743836403781501E-2</v>
      </c>
      <c r="K187">
        <v>0.83307553977300697</v>
      </c>
      <c r="L187" t="s">
        <v>262</v>
      </c>
    </row>
    <row r="188" spans="1:12" x14ac:dyDescent="0.2">
      <c r="A188" t="s">
        <v>560</v>
      </c>
      <c r="B188">
        <v>4.6367945410349103E-2</v>
      </c>
      <c r="C188">
        <v>0.79928312385731504</v>
      </c>
      <c r="D188" t="s">
        <v>262</v>
      </c>
      <c r="E188" t="s">
        <v>2729</v>
      </c>
      <c r="F188">
        <v>3.3154142865469499E-2</v>
      </c>
      <c r="G188">
        <v>0.56238596594671397</v>
      </c>
      <c r="H188" t="s">
        <v>778</v>
      </c>
      <c r="I188" t="s">
        <v>2737</v>
      </c>
      <c r="J188">
        <v>4.9743836403781501E-2</v>
      </c>
      <c r="K188">
        <v>0.83307553977300697</v>
      </c>
      <c r="L188" t="s">
        <v>262</v>
      </c>
    </row>
    <row r="189" spans="1:12" x14ac:dyDescent="0.2">
      <c r="A189" t="s">
        <v>599</v>
      </c>
      <c r="B189">
        <v>4.6367945410349103E-2</v>
      </c>
      <c r="C189">
        <v>0.79928312385731504</v>
      </c>
      <c r="D189" t="s">
        <v>262</v>
      </c>
      <c r="E189" t="s">
        <v>383</v>
      </c>
      <c r="F189">
        <v>3.3154142865469499E-2</v>
      </c>
      <c r="G189">
        <v>0.56238596594671397</v>
      </c>
      <c r="H189" t="s">
        <v>778</v>
      </c>
      <c r="I189" t="s">
        <v>1869</v>
      </c>
      <c r="J189">
        <v>4.9743836403781501E-2</v>
      </c>
      <c r="K189">
        <v>0.83307553977300697</v>
      </c>
      <c r="L189" t="s">
        <v>262</v>
      </c>
    </row>
    <row r="190" spans="1:12" x14ac:dyDescent="0.2">
      <c r="A190" t="s">
        <v>768</v>
      </c>
      <c r="B190">
        <v>4.6367945410349103E-2</v>
      </c>
      <c r="C190">
        <v>0.79928312385731504</v>
      </c>
      <c r="D190" t="s">
        <v>262</v>
      </c>
      <c r="E190" t="s">
        <v>469</v>
      </c>
      <c r="F190">
        <v>3.3154142865469499E-2</v>
      </c>
      <c r="G190">
        <v>0.56238596594671397</v>
      </c>
      <c r="H190" t="s">
        <v>778</v>
      </c>
      <c r="I190" t="s">
        <v>2087</v>
      </c>
      <c r="J190">
        <v>4.9743836403781501E-2</v>
      </c>
      <c r="K190">
        <v>0.83307553977300697</v>
      </c>
      <c r="L190" t="s">
        <v>262</v>
      </c>
    </row>
    <row r="191" spans="1:12" x14ac:dyDescent="0.2">
      <c r="A191" t="s">
        <v>2492</v>
      </c>
      <c r="B191">
        <v>4.70835529833009E-2</v>
      </c>
      <c r="C191">
        <v>0.80725511002014305</v>
      </c>
      <c r="D191" t="s">
        <v>262</v>
      </c>
      <c r="E191" t="s">
        <v>440</v>
      </c>
      <c r="F191">
        <v>3.3154142865469499E-2</v>
      </c>
      <c r="G191">
        <v>0.56238596594671397</v>
      </c>
      <c r="H191" t="s">
        <v>778</v>
      </c>
      <c r="I191" t="s">
        <v>611</v>
      </c>
      <c r="J191">
        <v>4.9743836403781501E-2</v>
      </c>
      <c r="K191">
        <v>0.83307553977300697</v>
      </c>
      <c r="L191" t="s">
        <v>262</v>
      </c>
    </row>
    <row r="192" spans="1:12" x14ac:dyDescent="0.2">
      <c r="E192" t="s">
        <v>499</v>
      </c>
      <c r="F192">
        <v>3.3154142865469499E-2</v>
      </c>
      <c r="G192">
        <v>0.56238596594671397</v>
      </c>
      <c r="H192" t="s">
        <v>778</v>
      </c>
    </row>
    <row r="193" spans="5:8" x14ac:dyDescent="0.2">
      <c r="E193" t="s">
        <v>1924</v>
      </c>
      <c r="F193">
        <v>3.3154142865469499E-2</v>
      </c>
      <c r="G193">
        <v>0.56238596594671397</v>
      </c>
      <c r="H193" t="s">
        <v>778</v>
      </c>
    </row>
    <row r="194" spans="5:8" x14ac:dyDescent="0.2">
      <c r="E194" t="s">
        <v>808</v>
      </c>
      <c r="F194">
        <v>3.3381280146717998E-2</v>
      </c>
      <c r="G194">
        <v>0.56324286977716198</v>
      </c>
      <c r="H194" t="s">
        <v>778</v>
      </c>
    </row>
    <row r="195" spans="5:8" x14ac:dyDescent="0.2">
      <c r="E195" t="s">
        <v>658</v>
      </c>
      <c r="F195">
        <v>3.4168846571327502E-2</v>
      </c>
      <c r="G195">
        <v>0.57349711429454397</v>
      </c>
      <c r="H195" t="s">
        <v>778</v>
      </c>
    </row>
    <row r="196" spans="5:8" x14ac:dyDescent="0.2">
      <c r="E196" t="s">
        <v>2123</v>
      </c>
      <c r="F196">
        <v>3.8565255636900199E-2</v>
      </c>
      <c r="G196">
        <v>0.61561686269964599</v>
      </c>
      <c r="H196" t="s">
        <v>778</v>
      </c>
    </row>
    <row r="197" spans="5:8" x14ac:dyDescent="0.2">
      <c r="E197" t="s">
        <v>2185</v>
      </c>
      <c r="F197">
        <v>3.8994859286713202E-2</v>
      </c>
      <c r="G197">
        <v>0.61561686269964599</v>
      </c>
      <c r="H197" t="s">
        <v>778</v>
      </c>
    </row>
    <row r="198" spans="5:8" x14ac:dyDescent="0.2">
      <c r="E198" t="s">
        <v>796</v>
      </c>
      <c r="F198">
        <v>3.8994859286713202E-2</v>
      </c>
      <c r="G198">
        <v>0.61561686269964599</v>
      </c>
      <c r="H198" t="s">
        <v>778</v>
      </c>
    </row>
    <row r="199" spans="5:8" x14ac:dyDescent="0.2">
      <c r="E199" t="s">
        <v>2177</v>
      </c>
      <c r="F199">
        <v>3.8994859286713202E-2</v>
      </c>
      <c r="G199">
        <v>0.61561686269964599</v>
      </c>
      <c r="H199" t="s">
        <v>778</v>
      </c>
    </row>
    <row r="200" spans="5:8" x14ac:dyDescent="0.2">
      <c r="E200" t="s">
        <v>2016</v>
      </c>
      <c r="F200">
        <v>3.8994859286713202E-2</v>
      </c>
      <c r="G200">
        <v>0.61561686269964599</v>
      </c>
      <c r="H200" t="s">
        <v>778</v>
      </c>
    </row>
    <row r="201" spans="5:8" x14ac:dyDescent="0.2">
      <c r="E201" t="s">
        <v>2178</v>
      </c>
      <c r="F201">
        <v>3.8994859286713202E-2</v>
      </c>
      <c r="G201">
        <v>0.61561686269964599</v>
      </c>
      <c r="H201" t="s">
        <v>778</v>
      </c>
    </row>
    <row r="202" spans="5:8" x14ac:dyDescent="0.2">
      <c r="E202" t="s">
        <v>2730</v>
      </c>
      <c r="F202">
        <v>3.8994859286713202E-2</v>
      </c>
      <c r="G202">
        <v>0.61561686269964599</v>
      </c>
      <c r="H202" t="s">
        <v>778</v>
      </c>
    </row>
    <row r="203" spans="5:8" x14ac:dyDescent="0.2">
      <c r="E203" t="s">
        <v>2731</v>
      </c>
      <c r="F203">
        <v>3.8994859286713202E-2</v>
      </c>
      <c r="G203">
        <v>0.61561686269964599</v>
      </c>
      <c r="H203" t="s">
        <v>778</v>
      </c>
    </row>
    <row r="204" spans="5:8" x14ac:dyDescent="0.2">
      <c r="E204" t="s">
        <v>2176</v>
      </c>
      <c r="F204">
        <v>3.8994859286713202E-2</v>
      </c>
      <c r="G204">
        <v>0.61561686269964599</v>
      </c>
      <c r="H204" t="s">
        <v>778</v>
      </c>
    </row>
    <row r="205" spans="5:8" x14ac:dyDescent="0.2">
      <c r="E205" t="s">
        <v>2732</v>
      </c>
      <c r="F205">
        <v>3.8994859286713202E-2</v>
      </c>
      <c r="G205">
        <v>0.61561686269964599</v>
      </c>
      <c r="H205" t="s">
        <v>778</v>
      </c>
    </row>
    <row r="206" spans="5:8" x14ac:dyDescent="0.2">
      <c r="E206" t="s">
        <v>831</v>
      </c>
      <c r="F206">
        <v>3.8994859286713202E-2</v>
      </c>
      <c r="G206">
        <v>0.61561686269964599</v>
      </c>
      <c r="H206" t="s">
        <v>778</v>
      </c>
    </row>
    <row r="207" spans="5:8" x14ac:dyDescent="0.2">
      <c r="E207" t="s">
        <v>949</v>
      </c>
      <c r="F207">
        <v>3.8994859286713202E-2</v>
      </c>
      <c r="G207">
        <v>0.61561686269964599</v>
      </c>
      <c r="H207" t="s">
        <v>778</v>
      </c>
    </row>
    <row r="208" spans="5:8" x14ac:dyDescent="0.2">
      <c r="E208" t="s">
        <v>2148</v>
      </c>
      <c r="F208">
        <v>4.2282416846722001E-2</v>
      </c>
      <c r="G208">
        <v>0.66097366335390395</v>
      </c>
      <c r="H208" t="s">
        <v>778</v>
      </c>
    </row>
    <row r="209" spans="5:8" x14ac:dyDescent="0.2">
      <c r="E209" t="s">
        <v>297</v>
      </c>
      <c r="F209">
        <v>4.2282416846722001E-2</v>
      </c>
      <c r="G209">
        <v>0.66097366335390395</v>
      </c>
      <c r="H209" t="s">
        <v>778</v>
      </c>
    </row>
    <row r="210" spans="5:8" x14ac:dyDescent="0.2">
      <c r="E210" t="s">
        <v>414</v>
      </c>
      <c r="F210">
        <v>4.3153826425722498E-2</v>
      </c>
      <c r="G210">
        <v>0.67028263838836899</v>
      </c>
      <c r="H210" t="s">
        <v>778</v>
      </c>
    </row>
    <row r="211" spans="5:8" x14ac:dyDescent="0.2">
      <c r="E211" t="s">
        <v>976</v>
      </c>
      <c r="F211">
        <v>4.3298282693008498E-2</v>
      </c>
      <c r="G211">
        <v>0.67028263838836899</v>
      </c>
      <c r="H211" t="s">
        <v>778</v>
      </c>
    </row>
    <row r="212" spans="5:8" x14ac:dyDescent="0.2">
      <c r="E212" t="s">
        <v>762</v>
      </c>
      <c r="F212">
        <v>4.5864325672509601E-2</v>
      </c>
      <c r="G212">
        <v>0.67713580819274599</v>
      </c>
      <c r="H212" t="s">
        <v>778</v>
      </c>
    </row>
    <row r="213" spans="5:8" x14ac:dyDescent="0.2">
      <c r="E213" t="s">
        <v>378</v>
      </c>
      <c r="F213">
        <v>4.5864325672509601E-2</v>
      </c>
      <c r="G213">
        <v>0.67713580819274599</v>
      </c>
      <c r="H213" t="s">
        <v>778</v>
      </c>
    </row>
    <row r="214" spans="5:8" x14ac:dyDescent="0.2">
      <c r="E214" t="s">
        <v>604</v>
      </c>
      <c r="F214">
        <v>4.5864325672509601E-2</v>
      </c>
      <c r="G214">
        <v>0.67713580819274599</v>
      </c>
      <c r="H214" t="s">
        <v>778</v>
      </c>
    </row>
    <row r="215" spans="5:8" x14ac:dyDescent="0.2">
      <c r="E215" t="s">
        <v>2733</v>
      </c>
      <c r="F215">
        <v>4.5864325672509601E-2</v>
      </c>
      <c r="G215">
        <v>0.67713580819274599</v>
      </c>
      <c r="H215" t="s">
        <v>778</v>
      </c>
    </row>
    <row r="216" spans="5:8" x14ac:dyDescent="0.2">
      <c r="E216" t="s">
        <v>456</v>
      </c>
      <c r="F216">
        <v>4.5864325672509601E-2</v>
      </c>
      <c r="G216">
        <v>0.67713580819274599</v>
      </c>
      <c r="H216" t="s">
        <v>778</v>
      </c>
    </row>
    <row r="217" spans="5:8" x14ac:dyDescent="0.2">
      <c r="E217" t="s">
        <v>2734</v>
      </c>
      <c r="F217">
        <v>4.5864325672509601E-2</v>
      </c>
      <c r="G217">
        <v>0.67713580819274599</v>
      </c>
      <c r="H217" t="s">
        <v>778</v>
      </c>
    </row>
    <row r="218" spans="5:8" x14ac:dyDescent="0.2">
      <c r="E218" t="s">
        <v>2550</v>
      </c>
      <c r="F218">
        <v>4.5864325672509601E-2</v>
      </c>
      <c r="G218">
        <v>0.67713580819274599</v>
      </c>
      <c r="H218" t="s">
        <v>778</v>
      </c>
    </row>
    <row r="219" spans="5:8" x14ac:dyDescent="0.2">
      <c r="E219" t="s">
        <v>2138</v>
      </c>
      <c r="F219">
        <v>4.5864325672509601E-2</v>
      </c>
      <c r="G219">
        <v>0.67713580819274599</v>
      </c>
      <c r="H219" t="s">
        <v>778</v>
      </c>
    </row>
    <row r="220" spans="5:8" x14ac:dyDescent="0.2">
      <c r="E220" t="s">
        <v>2735</v>
      </c>
      <c r="F220">
        <v>4.5864325672509601E-2</v>
      </c>
      <c r="G220">
        <v>0.67713580819274599</v>
      </c>
      <c r="H220" t="s">
        <v>778</v>
      </c>
    </row>
    <row r="221" spans="5:8" x14ac:dyDescent="0.2">
      <c r="E221" t="s">
        <v>392</v>
      </c>
      <c r="F221">
        <v>4.5864325672509601E-2</v>
      </c>
      <c r="G221">
        <v>0.67713580819274599</v>
      </c>
      <c r="H221" t="s">
        <v>778</v>
      </c>
    </row>
    <row r="222" spans="5:8" x14ac:dyDescent="0.2">
      <c r="E222" t="s">
        <v>2130</v>
      </c>
      <c r="F222">
        <v>4.8376166542222501E-2</v>
      </c>
      <c r="G222">
        <v>0.71092900969192396</v>
      </c>
      <c r="H222" t="s">
        <v>778</v>
      </c>
    </row>
  </sheetData>
  <mergeCells count="9">
    <mergeCell ref="A4:D4"/>
    <mergeCell ref="E4:H4"/>
    <mergeCell ref="I4:L4"/>
    <mergeCell ref="M4:P4"/>
    <mergeCell ref="A1:P1"/>
    <mergeCell ref="A2:H2"/>
    <mergeCell ref="I2:P2"/>
    <mergeCell ref="A3:H3"/>
    <mergeCell ref="I3:P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1"/>
  <sheetViews>
    <sheetView zoomScale="115" zoomScaleNormal="115" workbookViewId="0">
      <selection activeCell="E15" sqref="E15"/>
    </sheetView>
  </sheetViews>
  <sheetFormatPr baseColWidth="10" defaultColWidth="11" defaultRowHeight="16" x14ac:dyDescent="0.2"/>
  <cols>
    <col min="1" max="1" width="10.83203125" style="245" customWidth="1"/>
    <col min="2" max="2" width="17.5" style="245" customWidth="1"/>
    <col min="3" max="3" width="9.6640625" style="245" customWidth="1"/>
    <col min="4" max="4" width="16.6640625" style="245" customWidth="1"/>
    <col min="5" max="5" width="14.5" style="245" customWidth="1"/>
    <col min="6" max="6" width="8.6640625" style="245" bestFit="1" customWidth="1"/>
    <col min="7" max="7" width="18.1640625" style="245" customWidth="1"/>
    <col min="8" max="8" width="15.83203125" style="245" customWidth="1"/>
    <col min="9" max="16384" width="11" style="245"/>
  </cols>
  <sheetData>
    <row r="1" spans="1:17" ht="33" customHeight="1" thickBot="1" x14ac:dyDescent="0.25">
      <c r="A1" s="408" t="s">
        <v>2864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17" ht="17" thickBot="1" x14ac:dyDescent="0.25">
      <c r="A2" s="246"/>
      <c r="B2" s="246"/>
      <c r="C2" s="405" t="s">
        <v>19</v>
      </c>
      <c r="D2" s="406"/>
      <c r="E2" s="407"/>
      <c r="F2" s="405" t="s">
        <v>83</v>
      </c>
      <c r="G2" s="406"/>
      <c r="H2" s="407"/>
    </row>
    <row r="3" spans="1:17" ht="17" thickBot="1" x14ac:dyDescent="0.25">
      <c r="A3" s="246"/>
      <c r="B3" s="246"/>
      <c r="C3" s="251" t="s">
        <v>2819</v>
      </c>
      <c r="D3" s="252" t="s">
        <v>2834</v>
      </c>
      <c r="E3" s="253" t="s">
        <v>2818</v>
      </c>
      <c r="F3" s="251" t="s">
        <v>2819</v>
      </c>
      <c r="G3" s="252" t="s">
        <v>2834</v>
      </c>
      <c r="H3" s="253" t="s">
        <v>2818</v>
      </c>
    </row>
    <row r="4" spans="1:17" x14ac:dyDescent="0.2">
      <c r="A4" s="401" t="s">
        <v>2832</v>
      </c>
      <c r="B4" s="247" t="s">
        <v>10</v>
      </c>
      <c r="C4" s="254">
        <v>98.51</v>
      </c>
      <c r="D4" s="255">
        <v>98.47</v>
      </c>
      <c r="E4" s="256">
        <v>92.07</v>
      </c>
      <c r="F4" s="254">
        <v>98.14</v>
      </c>
      <c r="G4" s="255">
        <v>97.44</v>
      </c>
      <c r="H4" s="256">
        <v>92.42</v>
      </c>
    </row>
    <row r="5" spans="1:17" x14ac:dyDescent="0.2">
      <c r="A5" s="402"/>
      <c r="B5" s="250" t="s">
        <v>2831</v>
      </c>
      <c r="C5" s="257">
        <v>1.61</v>
      </c>
      <c r="D5" s="258">
        <v>1.76</v>
      </c>
      <c r="E5" s="259">
        <v>9.16</v>
      </c>
      <c r="F5" s="257">
        <v>2.11</v>
      </c>
      <c r="G5" s="258">
        <v>3.31</v>
      </c>
      <c r="H5" s="259">
        <v>6.75</v>
      </c>
    </row>
    <row r="6" spans="1:17" x14ac:dyDescent="0.2">
      <c r="A6" s="403"/>
      <c r="B6" s="248" t="s">
        <v>2823</v>
      </c>
      <c r="C6" s="260">
        <v>100</v>
      </c>
      <c r="D6" s="261">
        <v>100</v>
      </c>
      <c r="E6" s="262">
        <v>100</v>
      </c>
      <c r="F6" s="260">
        <v>99.8</v>
      </c>
      <c r="G6" s="261">
        <v>100</v>
      </c>
      <c r="H6" s="262">
        <v>100</v>
      </c>
    </row>
    <row r="7" spans="1:17" ht="17" thickBot="1" x14ac:dyDescent="0.25">
      <c r="A7" s="404"/>
      <c r="B7" s="249" t="s">
        <v>2822</v>
      </c>
      <c r="C7" s="263">
        <v>90.24</v>
      </c>
      <c r="D7" s="264">
        <v>88.58</v>
      </c>
      <c r="E7" s="265">
        <v>69.599999999999994</v>
      </c>
      <c r="F7" s="263">
        <v>88.7</v>
      </c>
      <c r="G7" s="264">
        <v>76.28</v>
      </c>
      <c r="H7" s="265">
        <v>78.709999999999994</v>
      </c>
    </row>
    <row r="8" spans="1:17" x14ac:dyDescent="0.2">
      <c r="A8" s="401" t="s">
        <v>2833</v>
      </c>
      <c r="B8" s="247" t="s">
        <v>10</v>
      </c>
      <c r="C8" s="254">
        <v>98.5</v>
      </c>
      <c r="D8" s="255">
        <v>98.26</v>
      </c>
      <c r="E8" s="256">
        <v>96.03</v>
      </c>
      <c r="F8" s="254">
        <v>98.55</v>
      </c>
      <c r="G8" s="255">
        <v>97.58</v>
      </c>
      <c r="H8" s="256">
        <v>96.34</v>
      </c>
    </row>
    <row r="9" spans="1:17" x14ac:dyDescent="0.2">
      <c r="A9" s="402"/>
      <c r="B9" s="250" t="s">
        <v>2831</v>
      </c>
      <c r="C9" s="260">
        <v>1.18</v>
      </c>
      <c r="D9" s="261">
        <v>1.1499999999999999</v>
      </c>
      <c r="E9" s="262">
        <v>4.8899999999999997</v>
      </c>
      <c r="F9" s="260">
        <v>0.84</v>
      </c>
      <c r="G9" s="261">
        <v>1.17</v>
      </c>
      <c r="H9" s="262">
        <v>2.97</v>
      </c>
    </row>
    <row r="10" spans="1:17" x14ac:dyDescent="0.2">
      <c r="A10" s="403"/>
      <c r="B10" s="248" t="s">
        <v>2823</v>
      </c>
      <c r="C10" s="260">
        <v>100</v>
      </c>
      <c r="D10" s="261">
        <v>99.73</v>
      </c>
      <c r="E10" s="262">
        <v>100</v>
      </c>
      <c r="F10" s="260">
        <v>99.84</v>
      </c>
      <c r="G10" s="261">
        <v>99.74</v>
      </c>
      <c r="H10" s="262">
        <v>100</v>
      </c>
    </row>
    <row r="11" spans="1:17" ht="17" thickBot="1" x14ac:dyDescent="0.25">
      <c r="A11" s="404"/>
      <c r="B11" s="249" t="s">
        <v>2822</v>
      </c>
      <c r="C11" s="263">
        <v>93.23</v>
      </c>
      <c r="D11" s="264">
        <v>93.71</v>
      </c>
      <c r="E11" s="265">
        <v>81.3</v>
      </c>
      <c r="F11" s="263">
        <v>96.82</v>
      </c>
      <c r="G11" s="264">
        <v>94.54</v>
      </c>
      <c r="H11" s="265">
        <v>91.02</v>
      </c>
    </row>
    <row r="12" spans="1:17" x14ac:dyDescent="0.2">
      <c r="A12" s="401" t="s">
        <v>240</v>
      </c>
      <c r="B12" s="247" t="s">
        <v>10</v>
      </c>
      <c r="C12" s="254">
        <v>94.9</v>
      </c>
      <c r="D12" s="266">
        <v>88.74</v>
      </c>
      <c r="E12" s="256">
        <v>96.8</v>
      </c>
      <c r="F12" s="254">
        <v>95.58</v>
      </c>
      <c r="G12" s="255">
        <v>88.53</v>
      </c>
      <c r="H12" s="256">
        <v>94.88</v>
      </c>
    </row>
    <row r="13" spans="1:17" x14ac:dyDescent="0.2">
      <c r="A13" s="402"/>
      <c r="B13" s="250" t="s">
        <v>2831</v>
      </c>
      <c r="C13" s="257">
        <v>2.2200000000000002</v>
      </c>
      <c r="D13" s="267">
        <v>4.2300000000000004</v>
      </c>
      <c r="E13" s="259">
        <v>2.93</v>
      </c>
      <c r="F13" s="257">
        <v>2.4300000000000002</v>
      </c>
      <c r="G13" s="258">
        <v>5.07</v>
      </c>
      <c r="H13" s="259">
        <v>3.18</v>
      </c>
    </row>
    <row r="14" spans="1:17" x14ac:dyDescent="0.2">
      <c r="A14" s="403"/>
      <c r="B14" s="248" t="s">
        <v>2823</v>
      </c>
      <c r="C14" s="260">
        <v>99.38</v>
      </c>
      <c r="D14" s="268">
        <v>100</v>
      </c>
      <c r="E14" s="262">
        <v>99.21</v>
      </c>
      <c r="F14" s="260">
        <v>99.67</v>
      </c>
      <c r="G14" s="261">
        <v>99.31</v>
      </c>
      <c r="H14" s="262">
        <v>99.54</v>
      </c>
    </row>
    <row r="15" spans="1:17" ht="17" thickBot="1" x14ac:dyDescent="0.25">
      <c r="A15" s="404"/>
      <c r="B15" s="249" t="s">
        <v>2822</v>
      </c>
      <c r="C15" s="263">
        <v>91.18</v>
      </c>
      <c r="D15" s="269">
        <v>81.22</v>
      </c>
      <c r="E15" s="265">
        <v>89.88</v>
      </c>
      <c r="F15" s="263">
        <v>91.58</v>
      </c>
      <c r="G15" s="264">
        <v>80.69</v>
      </c>
      <c r="H15" s="265">
        <v>89.01</v>
      </c>
    </row>
    <row r="16" spans="1:17" x14ac:dyDescent="0.2">
      <c r="C16" s="244"/>
      <c r="D16" s="244"/>
      <c r="E16" s="244"/>
      <c r="F16" s="244"/>
      <c r="G16" s="244"/>
      <c r="H16" s="244"/>
    </row>
    <row r="17" spans="3:8" x14ac:dyDescent="0.2">
      <c r="C17" s="244"/>
      <c r="D17" s="244"/>
      <c r="E17" s="244"/>
      <c r="F17" s="244"/>
      <c r="G17" s="244"/>
      <c r="H17" s="244"/>
    </row>
    <row r="18" spans="3:8" x14ac:dyDescent="0.2">
      <c r="C18" s="244"/>
      <c r="D18" s="244"/>
      <c r="E18" s="244"/>
      <c r="F18" s="244"/>
      <c r="G18" s="244"/>
      <c r="H18" s="244"/>
    </row>
    <row r="19" spans="3:8" x14ac:dyDescent="0.2">
      <c r="C19" s="244"/>
      <c r="D19" s="244"/>
      <c r="E19" s="244"/>
      <c r="F19" s="244"/>
      <c r="G19" s="244"/>
      <c r="H19" s="244"/>
    </row>
    <row r="20" spans="3:8" x14ac:dyDescent="0.2">
      <c r="C20" s="244"/>
      <c r="D20" s="244"/>
      <c r="E20" s="244"/>
      <c r="F20" s="244"/>
      <c r="G20" s="244"/>
      <c r="H20" s="244"/>
    </row>
    <row r="21" spans="3:8" x14ac:dyDescent="0.2">
      <c r="C21" s="244"/>
      <c r="D21" s="244"/>
      <c r="E21" s="244"/>
      <c r="F21" s="244"/>
      <c r="G21" s="244"/>
      <c r="H21" s="244"/>
    </row>
  </sheetData>
  <mergeCells count="6">
    <mergeCell ref="A12:A15"/>
    <mergeCell ref="C2:E2"/>
    <mergeCell ref="F2:H2"/>
    <mergeCell ref="A8:A11"/>
    <mergeCell ref="A1:Q1"/>
    <mergeCell ref="A4:A7"/>
  </mergeCells>
  <phoneticPr fontId="15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0"/>
  <sheetViews>
    <sheetView workbookViewId="0">
      <selection activeCell="G14" sqref="G14"/>
    </sheetView>
  </sheetViews>
  <sheetFormatPr baseColWidth="10" defaultColWidth="11" defaultRowHeight="16" x14ac:dyDescent="0.2"/>
  <cols>
    <col min="1" max="1" width="25" customWidth="1"/>
    <col min="2" max="2" width="9.5" customWidth="1"/>
    <col min="3" max="3" width="11.5" customWidth="1"/>
    <col min="4" max="4" width="10.83203125" customWidth="1"/>
  </cols>
  <sheetData>
    <row r="1" spans="1:4" x14ac:dyDescent="0.2">
      <c r="A1" s="188" t="s">
        <v>2842</v>
      </c>
      <c r="B1" s="188"/>
      <c r="C1" s="188"/>
      <c r="D1" s="147"/>
    </row>
    <row r="2" spans="1:4" x14ac:dyDescent="0.2">
      <c r="A2" s="147"/>
      <c r="B2" s="95" t="s">
        <v>1126</v>
      </c>
      <c r="C2" s="95" t="s">
        <v>1122</v>
      </c>
      <c r="D2" s="95" t="s">
        <v>2846</v>
      </c>
    </row>
    <row r="3" spans="1:4" x14ac:dyDescent="0.2">
      <c r="A3" s="126" t="s">
        <v>2843</v>
      </c>
      <c r="B3" s="120">
        <v>58232</v>
      </c>
      <c r="C3" s="120">
        <v>7490</v>
      </c>
      <c r="D3" s="121">
        <f>(C3/B3)*100</f>
        <v>12.862343728534139</v>
      </c>
    </row>
    <row r="4" spans="1:4" x14ac:dyDescent="0.2">
      <c r="A4" s="126" t="s">
        <v>2844</v>
      </c>
      <c r="B4" s="120">
        <v>51713</v>
      </c>
      <c r="C4" s="120">
        <v>7227</v>
      </c>
      <c r="D4" s="121">
        <f t="shared" ref="D4:D10" si="0">(C4/B4)*100</f>
        <v>13.975209328408717</v>
      </c>
    </row>
    <row r="5" spans="1:4" x14ac:dyDescent="0.2">
      <c r="A5" s="136" t="s">
        <v>1125</v>
      </c>
      <c r="B5" s="186">
        <v>32803</v>
      </c>
      <c r="C5" s="186">
        <v>2472</v>
      </c>
      <c r="D5" s="121">
        <f t="shared" si="0"/>
        <v>7.5358961070633779</v>
      </c>
    </row>
    <row r="6" spans="1:4" x14ac:dyDescent="0.2">
      <c r="A6" s="136" t="s">
        <v>1123</v>
      </c>
      <c r="B6" s="186">
        <v>39006</v>
      </c>
      <c r="C6" s="186">
        <v>2591</v>
      </c>
      <c r="D6" s="121">
        <f t="shared" si="0"/>
        <v>6.6425678100805001</v>
      </c>
    </row>
    <row r="7" spans="1:4" x14ac:dyDescent="0.2">
      <c r="A7" s="136" t="s">
        <v>2845</v>
      </c>
      <c r="B7" s="186">
        <v>33421</v>
      </c>
      <c r="C7" s="186">
        <v>2487</v>
      </c>
      <c r="D7" s="121">
        <f t="shared" si="0"/>
        <v>7.4414290416205384</v>
      </c>
    </row>
    <row r="8" spans="1:4" x14ac:dyDescent="0.2">
      <c r="A8" s="136" t="s">
        <v>1124</v>
      </c>
      <c r="B8" s="186">
        <v>31520</v>
      </c>
      <c r="C8" s="186">
        <v>1794</v>
      </c>
      <c r="D8" s="121">
        <f t="shared" si="0"/>
        <v>5.6916243654822329</v>
      </c>
    </row>
    <row r="9" spans="1:4" x14ac:dyDescent="0.2">
      <c r="A9" s="136" t="s">
        <v>220</v>
      </c>
      <c r="B9" s="186">
        <v>29728</v>
      </c>
      <c r="C9" s="186">
        <v>1759</v>
      </c>
      <c r="D9" s="121">
        <f t="shared" si="0"/>
        <v>5.916980624327234</v>
      </c>
    </row>
    <row r="10" spans="1:4" x14ac:dyDescent="0.2">
      <c r="A10" s="136" t="s">
        <v>221</v>
      </c>
      <c r="B10" s="186">
        <v>25808</v>
      </c>
      <c r="C10" s="186">
        <v>1605</v>
      </c>
      <c r="D10" s="121">
        <f t="shared" si="0"/>
        <v>6.2190018598884063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0"/>
  <sheetViews>
    <sheetView workbookViewId="0">
      <selection activeCell="F17" sqref="F17"/>
    </sheetView>
  </sheetViews>
  <sheetFormatPr baseColWidth="10" defaultColWidth="11" defaultRowHeight="16" x14ac:dyDescent="0.2"/>
  <cols>
    <col min="1" max="1" width="41" customWidth="1"/>
    <col min="2" max="3" width="10" bestFit="1" customWidth="1"/>
  </cols>
  <sheetData>
    <row r="1" spans="1:3" x14ac:dyDescent="0.2">
      <c r="A1" t="s">
        <v>2841</v>
      </c>
    </row>
    <row r="2" spans="1:3" ht="17" x14ac:dyDescent="0.2">
      <c r="A2" s="150"/>
      <c r="B2" s="153" t="s">
        <v>19</v>
      </c>
      <c r="C2" s="153" t="s">
        <v>83</v>
      </c>
    </row>
    <row r="3" spans="1:3" ht="17" x14ac:dyDescent="0.2">
      <c r="A3" s="150" t="s">
        <v>2230</v>
      </c>
      <c r="B3" s="154">
        <v>135</v>
      </c>
      <c r="C3" s="154">
        <v>105</v>
      </c>
    </row>
    <row r="4" spans="1:3" ht="17" x14ac:dyDescent="0.2">
      <c r="A4" s="150" t="s">
        <v>2231</v>
      </c>
      <c r="B4" s="154">
        <v>119</v>
      </c>
      <c r="C4" s="154">
        <v>93</v>
      </c>
    </row>
    <row r="5" spans="1:3" ht="17" x14ac:dyDescent="0.2">
      <c r="A5" s="150" t="s">
        <v>2232</v>
      </c>
      <c r="B5" s="154">
        <v>5</v>
      </c>
      <c r="C5" s="154">
        <v>11</v>
      </c>
    </row>
    <row r="6" spans="1:3" ht="17" x14ac:dyDescent="0.2">
      <c r="A6" s="150" t="s">
        <v>2233</v>
      </c>
      <c r="B6" s="154">
        <v>9</v>
      </c>
      <c r="C6" s="154">
        <v>8</v>
      </c>
    </row>
    <row r="7" spans="1:3" ht="17" x14ac:dyDescent="0.2">
      <c r="A7" s="150" t="s">
        <v>2234</v>
      </c>
      <c r="B7" s="154">
        <v>91</v>
      </c>
      <c r="C7" s="154">
        <v>62</v>
      </c>
    </row>
    <row r="8" spans="1:3" ht="17" x14ac:dyDescent="0.2">
      <c r="A8" s="150" t="s">
        <v>2235</v>
      </c>
      <c r="B8" s="154">
        <v>79</v>
      </c>
      <c r="C8" s="154">
        <v>60</v>
      </c>
    </row>
    <row r="9" spans="1:3" ht="17" x14ac:dyDescent="0.2">
      <c r="A9" s="150" t="s">
        <v>2236</v>
      </c>
      <c r="B9" s="154" t="s">
        <v>2237</v>
      </c>
      <c r="C9" s="154" t="s">
        <v>2237</v>
      </c>
    </row>
    <row r="10" spans="1:3" ht="17" x14ac:dyDescent="0.2">
      <c r="A10" s="150" t="s">
        <v>2238</v>
      </c>
      <c r="B10" s="154" t="s">
        <v>2237</v>
      </c>
      <c r="C10" s="154" t="s">
        <v>2237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120" zoomScaleNormal="120" zoomScalePageLayoutView="120" workbookViewId="0">
      <selection activeCell="N36" sqref="N36"/>
    </sheetView>
  </sheetViews>
  <sheetFormatPr baseColWidth="10" defaultColWidth="11" defaultRowHeight="16" x14ac:dyDescent="0.2"/>
  <cols>
    <col min="1" max="1" width="10" bestFit="1" customWidth="1"/>
    <col min="2" max="2" width="15" bestFit="1" customWidth="1"/>
    <col min="3" max="3" width="11.5" bestFit="1" customWidth="1"/>
    <col min="4" max="4" width="9.1640625" bestFit="1" customWidth="1"/>
    <col min="5" max="5" width="9.6640625" bestFit="1" customWidth="1"/>
    <col min="6" max="6" width="13.83203125" bestFit="1" customWidth="1"/>
    <col min="7" max="7" width="13.6640625" bestFit="1" customWidth="1"/>
    <col min="8" max="8" width="13.6640625" customWidth="1"/>
    <col min="9" max="9" width="14.5" bestFit="1" customWidth="1"/>
    <col min="10" max="10" width="9.6640625" bestFit="1" customWidth="1"/>
    <col min="11" max="11" width="13.83203125" bestFit="1" customWidth="1"/>
    <col min="12" max="12" width="13.6640625" bestFit="1" customWidth="1"/>
    <col min="14" max="14" width="14.5" bestFit="1" customWidth="1"/>
  </cols>
  <sheetData>
    <row r="1" spans="1:14" ht="17" thickBot="1" x14ac:dyDescent="0.25">
      <c r="A1" s="339" t="s">
        <v>2746</v>
      </c>
      <c r="B1" s="339"/>
      <c r="C1" s="339"/>
      <c r="D1" s="339"/>
      <c r="E1" s="340"/>
      <c r="F1" s="340"/>
      <c r="G1" s="340"/>
      <c r="H1" s="340"/>
      <c r="I1" s="340"/>
      <c r="J1" s="340"/>
      <c r="K1" s="340"/>
      <c r="L1" s="340"/>
    </row>
    <row r="2" spans="1:14" x14ac:dyDescent="0.2">
      <c r="A2" s="341" t="s">
        <v>0</v>
      </c>
      <c r="B2" s="343" t="s">
        <v>1</v>
      </c>
      <c r="C2" s="345" t="s">
        <v>3</v>
      </c>
      <c r="D2" s="347" t="s">
        <v>4</v>
      </c>
      <c r="E2" s="349" t="s">
        <v>62</v>
      </c>
      <c r="F2" s="350"/>
      <c r="G2" s="350"/>
      <c r="H2" s="350"/>
      <c r="I2" s="351"/>
      <c r="J2" s="352" t="s">
        <v>63</v>
      </c>
      <c r="K2" s="353"/>
      <c r="L2" s="353"/>
      <c r="M2" s="353"/>
      <c r="N2" s="354"/>
    </row>
    <row r="3" spans="1:14" ht="17" thickBot="1" x14ac:dyDescent="0.25">
      <c r="A3" s="342"/>
      <c r="B3" s="344"/>
      <c r="C3" s="346"/>
      <c r="D3" s="348"/>
      <c r="E3" s="3" t="s">
        <v>64</v>
      </c>
      <c r="F3" s="4" t="s">
        <v>2749</v>
      </c>
      <c r="G3" s="4" t="s">
        <v>65</v>
      </c>
      <c r="H3" s="4" t="s">
        <v>2748</v>
      </c>
      <c r="I3" s="206" t="s">
        <v>2745</v>
      </c>
      <c r="J3" s="3" t="s">
        <v>64</v>
      </c>
      <c r="K3" s="4" t="s">
        <v>2749</v>
      </c>
      <c r="L3" s="4" t="s">
        <v>65</v>
      </c>
      <c r="M3" s="4" t="s">
        <v>2748</v>
      </c>
      <c r="N3" s="2" t="s">
        <v>2745</v>
      </c>
    </row>
    <row r="4" spans="1:14" x14ac:dyDescent="0.2">
      <c r="A4" s="333" t="s">
        <v>19</v>
      </c>
      <c r="B4" s="25" t="s">
        <v>66</v>
      </c>
      <c r="C4" s="149" t="s">
        <v>249</v>
      </c>
      <c r="D4" s="193" t="s">
        <v>68</v>
      </c>
      <c r="E4" s="26">
        <v>407925</v>
      </c>
      <c r="F4" s="27">
        <v>2208055144</v>
      </c>
      <c r="G4" s="197">
        <v>12.92</v>
      </c>
      <c r="H4" s="197">
        <f>F4/E4</f>
        <v>5412.8948801863089</v>
      </c>
      <c r="I4" s="28">
        <f>F4/3015663767</f>
        <v>0.73219540194183719</v>
      </c>
      <c r="J4" s="29">
        <v>108722</v>
      </c>
      <c r="K4" s="6">
        <v>1583132724</v>
      </c>
      <c r="L4" s="212">
        <v>18.989000000000001</v>
      </c>
      <c r="M4" s="212">
        <f>K4/J4</f>
        <v>14561.291403763727</v>
      </c>
      <c r="N4" s="72">
        <f>K4/3015663767</f>
        <v>0.52496990590396941</v>
      </c>
    </row>
    <row r="5" spans="1:14" x14ac:dyDescent="0.2">
      <c r="A5" s="334"/>
      <c r="B5" s="30" t="s">
        <v>69</v>
      </c>
      <c r="C5" s="7" t="s">
        <v>249</v>
      </c>
      <c r="D5" s="194" t="s">
        <v>68</v>
      </c>
      <c r="E5" s="31">
        <v>715203</v>
      </c>
      <c r="F5" s="32">
        <v>3580962204</v>
      </c>
      <c r="G5" s="196">
        <v>11.843999999999999</v>
      </c>
      <c r="H5" s="197">
        <f t="shared" ref="H5:H18" si="0">F5/E5</f>
        <v>5006.9172025285125</v>
      </c>
      <c r="I5" s="28">
        <f t="shared" ref="I5:I19" si="1">F5/3015663767</f>
        <v>1.1874540667252047</v>
      </c>
      <c r="J5" s="34">
        <v>166555</v>
      </c>
      <c r="K5" s="8">
        <v>2432499612</v>
      </c>
      <c r="L5" s="207">
        <v>18.913</v>
      </c>
      <c r="M5" s="208">
        <f t="shared" ref="M5:M19" si="2">K5/J5</f>
        <v>14604.782876527273</v>
      </c>
      <c r="N5" s="51">
        <f t="shared" ref="N5:N19" si="3">K5/3015663767</f>
        <v>0.80662162626301837</v>
      </c>
    </row>
    <row r="6" spans="1:14" x14ac:dyDescent="0.2">
      <c r="A6" s="334"/>
      <c r="B6" s="30" t="s">
        <v>70</v>
      </c>
      <c r="C6" s="7" t="s">
        <v>249</v>
      </c>
      <c r="D6" s="194" t="s">
        <v>68</v>
      </c>
      <c r="E6" s="31">
        <v>636823</v>
      </c>
      <c r="F6" s="32">
        <v>4623806239</v>
      </c>
      <c r="G6" s="196">
        <v>15.036</v>
      </c>
      <c r="H6" s="197">
        <f t="shared" si="0"/>
        <v>7260.7400156715448</v>
      </c>
      <c r="I6" s="28">
        <f t="shared" si="1"/>
        <v>1.5332631872285249</v>
      </c>
      <c r="J6" s="34">
        <v>287005</v>
      </c>
      <c r="K6" s="8">
        <v>4002905517</v>
      </c>
      <c r="L6" s="207">
        <v>17.192</v>
      </c>
      <c r="M6" s="208">
        <f t="shared" si="2"/>
        <v>13947.163000644588</v>
      </c>
      <c r="N6" s="51">
        <f t="shared" si="3"/>
        <v>1.3273712941088633</v>
      </c>
    </row>
    <row r="7" spans="1:14" x14ac:dyDescent="0.2">
      <c r="A7" s="334"/>
      <c r="B7" s="30" t="s">
        <v>71</v>
      </c>
      <c r="C7" s="7" t="s">
        <v>249</v>
      </c>
      <c r="D7" s="194" t="s">
        <v>68</v>
      </c>
      <c r="E7" s="31">
        <v>740864</v>
      </c>
      <c r="F7" s="32">
        <v>5002270261</v>
      </c>
      <c r="G7" s="196">
        <v>14.18</v>
      </c>
      <c r="H7" s="197">
        <f t="shared" si="0"/>
        <v>6751.9413293128027</v>
      </c>
      <c r="I7" s="28">
        <f t="shared" si="1"/>
        <v>1.6587625967255255</v>
      </c>
      <c r="J7" s="34">
        <v>316711</v>
      </c>
      <c r="K7" s="8">
        <v>4270400975</v>
      </c>
      <c r="L7" s="207">
        <v>16.358000000000001</v>
      </c>
      <c r="M7" s="208">
        <f t="shared" si="2"/>
        <v>13483.589060689399</v>
      </c>
      <c r="N7" s="51">
        <f t="shared" si="3"/>
        <v>1.4160733108678822</v>
      </c>
    </row>
    <row r="8" spans="1:14" x14ac:dyDescent="0.2">
      <c r="A8" s="334"/>
      <c r="B8" s="30" t="s">
        <v>72</v>
      </c>
      <c r="C8" s="7" t="s">
        <v>249</v>
      </c>
      <c r="D8" s="194" t="s">
        <v>68</v>
      </c>
      <c r="E8" s="31">
        <v>650912</v>
      </c>
      <c r="F8" s="32">
        <v>5545526691</v>
      </c>
      <c r="G8" s="196">
        <v>16.545000000000002</v>
      </c>
      <c r="H8" s="197">
        <f t="shared" si="0"/>
        <v>8519.6258342141482</v>
      </c>
      <c r="I8" s="28">
        <f t="shared" si="1"/>
        <v>1.8389074908429603</v>
      </c>
      <c r="J8" s="34">
        <v>341761</v>
      </c>
      <c r="K8" s="8">
        <v>4960789393</v>
      </c>
      <c r="L8" s="207">
        <v>18.207999999999998</v>
      </c>
      <c r="M8" s="208">
        <f t="shared" si="2"/>
        <v>14515.375929377547</v>
      </c>
      <c r="N8" s="51">
        <f t="shared" si="3"/>
        <v>1.6450074598120805</v>
      </c>
    </row>
    <row r="9" spans="1:14" x14ac:dyDescent="0.2">
      <c r="A9" s="334"/>
      <c r="B9" s="30" t="s">
        <v>73</v>
      </c>
      <c r="C9" s="7" t="s">
        <v>249</v>
      </c>
      <c r="D9" s="194" t="s">
        <v>68</v>
      </c>
      <c r="E9" s="31">
        <v>649077</v>
      </c>
      <c r="F9" s="32">
        <v>5224151151</v>
      </c>
      <c r="G9" s="196">
        <v>16.975000000000001</v>
      </c>
      <c r="H9" s="197">
        <f t="shared" si="0"/>
        <v>8048.5846070651096</v>
      </c>
      <c r="I9" s="28">
        <f t="shared" si="1"/>
        <v>1.7323387335707576</v>
      </c>
      <c r="J9" s="34">
        <v>307351</v>
      </c>
      <c r="K9" s="8">
        <v>4592892397</v>
      </c>
      <c r="L9" s="207">
        <v>18.931999999999999</v>
      </c>
      <c r="M9" s="208">
        <f t="shared" si="2"/>
        <v>14943.476341381678</v>
      </c>
      <c r="N9" s="51">
        <f t="shared" si="3"/>
        <v>1.5230120967925533</v>
      </c>
    </row>
    <row r="10" spans="1:14" x14ac:dyDescent="0.2">
      <c r="A10" s="334"/>
      <c r="B10" s="30" t="s">
        <v>74</v>
      </c>
      <c r="C10" s="7" t="s">
        <v>249</v>
      </c>
      <c r="D10" s="194" t="s">
        <v>68</v>
      </c>
      <c r="E10" s="31">
        <v>804556</v>
      </c>
      <c r="F10" s="32">
        <v>6501200503</v>
      </c>
      <c r="G10" s="196">
        <v>16.596</v>
      </c>
      <c r="H10" s="197">
        <f t="shared" si="0"/>
        <v>8080.4822821531379</v>
      </c>
      <c r="I10" s="28">
        <f t="shared" si="1"/>
        <v>2.1558107950036591</v>
      </c>
      <c r="J10" s="34">
        <v>391851</v>
      </c>
      <c r="K10" s="8">
        <v>5744274079</v>
      </c>
      <c r="L10" s="207">
        <v>18.449000000000002</v>
      </c>
      <c r="M10" s="208">
        <f t="shared" si="2"/>
        <v>14659.332447792656</v>
      </c>
      <c r="N10" s="51">
        <f t="shared" si="3"/>
        <v>1.904812513204825</v>
      </c>
    </row>
    <row r="11" spans="1:14" x14ac:dyDescent="0.2">
      <c r="A11" s="334"/>
      <c r="B11" s="30" t="s">
        <v>75</v>
      </c>
      <c r="C11" s="7" t="s">
        <v>249</v>
      </c>
      <c r="D11" s="194" t="s">
        <v>68</v>
      </c>
      <c r="E11" s="31">
        <v>573538</v>
      </c>
      <c r="F11" s="32">
        <v>4821223794</v>
      </c>
      <c r="G11" s="196">
        <v>17.085999999999999</v>
      </c>
      <c r="H11" s="197">
        <f t="shared" si="0"/>
        <v>8406.1104826532846</v>
      </c>
      <c r="I11" s="28">
        <f t="shared" si="1"/>
        <v>1.5987272343681012</v>
      </c>
      <c r="J11" s="34">
        <v>287983</v>
      </c>
      <c r="K11" s="8">
        <v>4278591064</v>
      </c>
      <c r="L11" s="207">
        <v>18.876000000000001</v>
      </c>
      <c r="M11" s="208">
        <f t="shared" si="2"/>
        <v>14857.095953580594</v>
      </c>
      <c r="N11" s="51">
        <f t="shared" si="3"/>
        <v>1.4187891603898426</v>
      </c>
    </row>
    <row r="12" spans="1:14" x14ac:dyDescent="0.2">
      <c r="A12" s="334"/>
      <c r="B12" s="30" t="s">
        <v>76</v>
      </c>
      <c r="C12" s="7" t="s">
        <v>249</v>
      </c>
      <c r="D12" s="194" t="s">
        <v>2741</v>
      </c>
      <c r="E12" s="31">
        <v>388657</v>
      </c>
      <c r="F12" s="32">
        <v>3837386874</v>
      </c>
      <c r="G12" s="196">
        <v>17.152000000000001</v>
      </c>
      <c r="H12" s="197">
        <f t="shared" si="0"/>
        <v>9873.4536467888138</v>
      </c>
      <c r="I12" s="28">
        <f t="shared" si="1"/>
        <v>1.2724849885428224</v>
      </c>
      <c r="J12" s="34">
        <v>242690</v>
      </c>
      <c r="K12" s="8">
        <v>3522767582</v>
      </c>
      <c r="L12" s="207">
        <v>18.079000000000001</v>
      </c>
      <c r="M12" s="208">
        <f t="shared" si="2"/>
        <v>14515.503654868351</v>
      </c>
      <c r="N12" s="51">
        <f t="shared" si="3"/>
        <v>1.1681566163141821</v>
      </c>
    </row>
    <row r="13" spans="1:14" x14ac:dyDescent="0.2">
      <c r="A13" s="334"/>
      <c r="B13" s="30" t="s">
        <v>77</v>
      </c>
      <c r="C13" s="7" t="s">
        <v>249</v>
      </c>
      <c r="D13" s="194" t="s">
        <v>2741</v>
      </c>
      <c r="E13" s="31">
        <v>388501</v>
      </c>
      <c r="F13" s="32">
        <v>4004862739</v>
      </c>
      <c r="G13" s="196">
        <v>18.058</v>
      </c>
      <c r="H13" s="197">
        <f t="shared" si="0"/>
        <v>10308.500464606268</v>
      </c>
      <c r="I13" s="28">
        <f t="shared" si="1"/>
        <v>1.3280203127499393</v>
      </c>
      <c r="J13" s="34">
        <v>243899</v>
      </c>
      <c r="K13" s="8">
        <v>3707707067</v>
      </c>
      <c r="L13" s="207">
        <v>18.704999999999998</v>
      </c>
      <c r="M13" s="208">
        <f t="shared" si="2"/>
        <v>15201.813320267816</v>
      </c>
      <c r="N13" s="51">
        <f t="shared" si="3"/>
        <v>1.2294829110502756</v>
      </c>
    </row>
    <row r="14" spans="1:14" x14ac:dyDescent="0.2">
      <c r="A14" s="334"/>
      <c r="B14" s="30" t="s">
        <v>78</v>
      </c>
      <c r="C14" s="7" t="s">
        <v>249</v>
      </c>
      <c r="D14" s="194" t="s">
        <v>2741</v>
      </c>
      <c r="E14" s="31">
        <v>744706</v>
      </c>
      <c r="F14" s="32">
        <v>6315794760</v>
      </c>
      <c r="G14" s="196">
        <v>15.103999999999999</v>
      </c>
      <c r="H14" s="197">
        <f t="shared" si="0"/>
        <v>8480.9236933769844</v>
      </c>
      <c r="I14" s="28">
        <f t="shared" si="1"/>
        <v>2.0943298882033488</v>
      </c>
      <c r="J14" s="34">
        <v>418377</v>
      </c>
      <c r="K14" s="8">
        <v>5653016615</v>
      </c>
      <c r="L14" s="207">
        <v>16.45</v>
      </c>
      <c r="M14" s="208">
        <f t="shared" si="2"/>
        <v>13511.776734858751</v>
      </c>
      <c r="N14" s="51">
        <f t="shared" si="3"/>
        <v>1.8745513597570773</v>
      </c>
    </row>
    <row r="15" spans="1:14" x14ac:dyDescent="0.2">
      <c r="A15" s="334"/>
      <c r="B15" s="30" t="s">
        <v>79</v>
      </c>
      <c r="C15" s="7" t="s">
        <v>249</v>
      </c>
      <c r="D15" s="194" t="s">
        <v>2741</v>
      </c>
      <c r="E15" s="31">
        <v>653338</v>
      </c>
      <c r="F15" s="32">
        <v>5547669446</v>
      </c>
      <c r="G15" s="196">
        <v>15.214</v>
      </c>
      <c r="H15" s="197">
        <f t="shared" si="0"/>
        <v>8491.2701327643572</v>
      </c>
      <c r="I15" s="28">
        <f t="shared" si="1"/>
        <v>1.8396180325895066</v>
      </c>
      <c r="J15" s="34">
        <v>364743</v>
      </c>
      <c r="K15" s="8">
        <v>4952902802</v>
      </c>
      <c r="L15" s="207">
        <v>16.61</v>
      </c>
      <c r="M15" s="208">
        <f t="shared" si="2"/>
        <v>13579.157933120032</v>
      </c>
      <c r="N15" s="51">
        <f t="shared" si="3"/>
        <v>1.6423922508201825</v>
      </c>
    </row>
    <row r="16" spans="1:14" x14ac:dyDescent="0.2">
      <c r="A16" s="334"/>
      <c r="B16" s="30" t="s">
        <v>80</v>
      </c>
      <c r="C16" s="7" t="s">
        <v>249</v>
      </c>
      <c r="D16" s="194" t="s">
        <v>2741</v>
      </c>
      <c r="E16" s="31">
        <v>670754</v>
      </c>
      <c r="F16" s="32">
        <v>6067198377</v>
      </c>
      <c r="G16" s="196">
        <v>16.346</v>
      </c>
      <c r="H16" s="197">
        <f t="shared" si="0"/>
        <v>9045.34058238937</v>
      </c>
      <c r="I16" s="28">
        <f t="shared" si="1"/>
        <v>2.0118948416572597</v>
      </c>
      <c r="J16" s="34">
        <v>386744</v>
      </c>
      <c r="K16" s="8">
        <v>5501202680</v>
      </c>
      <c r="L16" s="207">
        <v>17.507999999999999</v>
      </c>
      <c r="M16" s="208">
        <f t="shared" si="2"/>
        <v>14224.403429658896</v>
      </c>
      <c r="N16" s="51">
        <f t="shared" si="3"/>
        <v>1.8242095621530874</v>
      </c>
    </row>
    <row r="17" spans="1:14" x14ac:dyDescent="0.2">
      <c r="A17" s="334"/>
      <c r="B17" s="30" t="s">
        <v>81</v>
      </c>
      <c r="C17" s="7" t="s">
        <v>249</v>
      </c>
      <c r="D17" s="194" t="s">
        <v>2741</v>
      </c>
      <c r="E17" s="31">
        <v>637546</v>
      </c>
      <c r="F17" s="32">
        <v>5776551172</v>
      </c>
      <c r="G17" s="196">
        <v>16.425999999999998</v>
      </c>
      <c r="H17" s="197">
        <f t="shared" si="0"/>
        <v>9060.6029557082948</v>
      </c>
      <c r="I17" s="28">
        <f t="shared" si="1"/>
        <v>1.915515660337209</v>
      </c>
      <c r="J17" s="34">
        <v>367734</v>
      </c>
      <c r="K17" s="8">
        <v>5237127520</v>
      </c>
      <c r="L17" s="207">
        <v>17.608000000000001</v>
      </c>
      <c r="M17" s="208">
        <f t="shared" si="2"/>
        <v>14241.618996339746</v>
      </c>
      <c r="N17" s="51">
        <f t="shared" si="3"/>
        <v>1.7366417228966893</v>
      </c>
    </row>
    <row r="18" spans="1:14" ht="17" thickBot="1" x14ac:dyDescent="0.25">
      <c r="A18" s="334"/>
      <c r="B18" s="38" t="s">
        <v>82</v>
      </c>
      <c r="C18" s="5" t="s">
        <v>249</v>
      </c>
      <c r="D18" s="194" t="s">
        <v>2741</v>
      </c>
      <c r="E18" s="35">
        <v>644260</v>
      </c>
      <c r="F18" s="36">
        <v>5508142632</v>
      </c>
      <c r="G18" s="198">
        <v>15.792999999999999</v>
      </c>
      <c r="H18" s="209">
        <f t="shared" si="0"/>
        <v>8549.5648216558529</v>
      </c>
      <c r="I18" s="211">
        <f t="shared" si="1"/>
        <v>1.8265108638021448</v>
      </c>
      <c r="J18" s="39">
        <v>355391</v>
      </c>
      <c r="K18" s="12">
        <v>4955124179</v>
      </c>
      <c r="L18" s="213">
        <v>17.064</v>
      </c>
      <c r="M18" s="214">
        <f t="shared" si="2"/>
        <v>13942.739627621408</v>
      </c>
      <c r="N18" s="215">
        <f t="shared" si="3"/>
        <v>1.6431288637756147</v>
      </c>
    </row>
    <row r="19" spans="1:14" ht="17" thickBot="1" x14ac:dyDescent="0.25">
      <c r="A19" s="335"/>
      <c r="B19" s="40" t="s">
        <v>44</v>
      </c>
      <c r="C19" s="41"/>
      <c r="D19" s="195"/>
      <c r="E19" s="62">
        <f>SUM(E4:E18)</f>
        <v>9306660</v>
      </c>
      <c r="F19" s="66">
        <f>SUM(F4:F18)</f>
        <v>74564801987</v>
      </c>
      <c r="G19" s="201"/>
      <c r="H19" s="217">
        <f>F19/E19</f>
        <v>8011.9830301096208</v>
      </c>
      <c r="I19" s="216">
        <f t="shared" si="1"/>
        <v>24.7258340942888</v>
      </c>
      <c r="J19" s="62">
        <f>SUM(J4:J18)</f>
        <v>4587517</v>
      </c>
      <c r="K19" s="66">
        <f>SUM(K4:K18)</f>
        <v>65395334206</v>
      </c>
      <c r="L19" s="201"/>
      <c r="M19" s="210">
        <f t="shared" si="2"/>
        <v>14255.060898084956</v>
      </c>
      <c r="N19" s="216">
        <f t="shared" si="3"/>
        <v>21.685220654110143</v>
      </c>
    </row>
    <row r="20" spans="1:14" x14ac:dyDescent="0.2">
      <c r="A20" s="336" t="s">
        <v>83</v>
      </c>
      <c r="B20" s="42" t="s">
        <v>84</v>
      </c>
      <c r="C20" s="149" t="s">
        <v>249</v>
      </c>
      <c r="D20" s="194" t="s">
        <v>2741</v>
      </c>
      <c r="E20" s="199">
        <v>526569</v>
      </c>
      <c r="F20" s="18">
        <v>5342335972</v>
      </c>
      <c r="G20" s="200">
        <v>17.501000000000001</v>
      </c>
      <c r="H20" s="197">
        <f>F20/E20</f>
        <v>10145.557319173746</v>
      </c>
      <c r="I20" s="28">
        <f>F20/2654602710</f>
        <v>2.0124804182091713</v>
      </c>
      <c r="J20" s="29">
        <v>329308</v>
      </c>
      <c r="K20" s="6">
        <v>4931461137</v>
      </c>
      <c r="L20" s="19">
        <v>18.198</v>
      </c>
      <c r="M20" s="212">
        <f>K20/J20</f>
        <v>14975.224218664594</v>
      </c>
      <c r="N20" s="72">
        <f>K20/2654602710</f>
        <v>1.8577021406717391</v>
      </c>
    </row>
    <row r="21" spans="1:14" x14ac:dyDescent="0.2">
      <c r="A21" s="337"/>
      <c r="B21" s="30" t="s">
        <v>85</v>
      </c>
      <c r="C21" s="7" t="s">
        <v>249</v>
      </c>
      <c r="D21" s="194" t="s">
        <v>2741</v>
      </c>
      <c r="E21" s="34">
        <v>516878</v>
      </c>
      <c r="F21" s="8">
        <v>4586532963</v>
      </c>
      <c r="G21" s="20">
        <v>16.885000000000002</v>
      </c>
      <c r="H21" s="197">
        <f t="shared" ref="H21:H26" si="4">F21/E21</f>
        <v>8873.5310131210845</v>
      </c>
      <c r="I21" s="28">
        <f t="shared" ref="I21:I27" si="5">F21/2654602710</f>
        <v>1.7277662475527271</v>
      </c>
      <c r="J21" s="34">
        <v>280188</v>
      </c>
      <c r="K21" s="8">
        <v>4111737104</v>
      </c>
      <c r="L21" s="20">
        <v>17.962</v>
      </c>
      <c r="M21" s="208">
        <f t="shared" ref="M21:M27" si="6">K21/J21</f>
        <v>14674.922209373706</v>
      </c>
      <c r="N21" s="51">
        <f t="shared" ref="N21:N27" si="7">K21/2654602710</f>
        <v>1.5489086515699368</v>
      </c>
    </row>
    <row r="22" spans="1:14" x14ac:dyDescent="0.2">
      <c r="A22" s="337"/>
      <c r="B22" s="30" t="s">
        <v>86</v>
      </c>
      <c r="C22" s="7" t="s">
        <v>249</v>
      </c>
      <c r="D22" s="194" t="s">
        <v>2741</v>
      </c>
      <c r="E22" s="34">
        <v>425473</v>
      </c>
      <c r="F22" s="8">
        <v>4055763893</v>
      </c>
      <c r="G22" s="20">
        <v>17.036999999999999</v>
      </c>
      <c r="H22" s="197">
        <f t="shared" si="4"/>
        <v>9532.3649044710237</v>
      </c>
      <c r="I22" s="28">
        <f t="shared" si="5"/>
        <v>1.5278233076918692</v>
      </c>
      <c r="J22" s="34">
        <v>252320</v>
      </c>
      <c r="K22" s="8">
        <v>3697582783</v>
      </c>
      <c r="L22" s="20">
        <v>17.91</v>
      </c>
      <c r="M22" s="208">
        <f t="shared" si="6"/>
        <v>14654.338867311351</v>
      </c>
      <c r="N22" s="51">
        <f t="shared" si="7"/>
        <v>1.3928949778703421</v>
      </c>
    </row>
    <row r="23" spans="1:14" x14ac:dyDescent="0.2">
      <c r="A23" s="337"/>
      <c r="B23" s="30" t="s">
        <v>87</v>
      </c>
      <c r="C23" s="7" t="s">
        <v>249</v>
      </c>
      <c r="D23" s="194" t="s">
        <v>2741</v>
      </c>
      <c r="E23" s="34">
        <v>552121</v>
      </c>
      <c r="F23" s="8">
        <v>5185324963</v>
      </c>
      <c r="G23" s="20">
        <v>17.225000000000001</v>
      </c>
      <c r="H23" s="197">
        <f t="shared" si="4"/>
        <v>9391.6459670977911</v>
      </c>
      <c r="I23" s="28">
        <f t="shared" si="5"/>
        <v>1.9533337110923088</v>
      </c>
      <c r="J23" s="34">
        <v>318152</v>
      </c>
      <c r="K23" s="8">
        <v>4722397902</v>
      </c>
      <c r="L23" s="20">
        <v>18.155000000000001</v>
      </c>
      <c r="M23" s="208">
        <f t="shared" si="6"/>
        <v>14843.212998818175</v>
      </c>
      <c r="N23" s="51">
        <f t="shared" si="7"/>
        <v>1.7789471412089382</v>
      </c>
    </row>
    <row r="24" spans="1:14" x14ac:dyDescent="0.2">
      <c r="A24" s="337"/>
      <c r="B24" s="30" t="s">
        <v>88</v>
      </c>
      <c r="C24" s="7" t="s">
        <v>249</v>
      </c>
      <c r="D24" s="194" t="s">
        <v>2741</v>
      </c>
      <c r="E24" s="34">
        <v>585178</v>
      </c>
      <c r="F24" s="8">
        <v>5166362560</v>
      </c>
      <c r="G24" s="20">
        <v>15.997</v>
      </c>
      <c r="H24" s="197">
        <f t="shared" si="4"/>
        <v>8828.7026511591339</v>
      </c>
      <c r="I24" s="28">
        <f t="shared" si="5"/>
        <v>1.9461904941700297</v>
      </c>
      <c r="J24" s="34">
        <v>330256</v>
      </c>
      <c r="K24" s="8">
        <v>4639343262</v>
      </c>
      <c r="L24" s="20">
        <v>17.312000000000001</v>
      </c>
      <c r="M24" s="208">
        <f t="shared" si="6"/>
        <v>14047.718321544498</v>
      </c>
      <c r="N24" s="51">
        <f t="shared" si="7"/>
        <v>1.7476601091844737</v>
      </c>
    </row>
    <row r="25" spans="1:14" x14ac:dyDescent="0.2">
      <c r="A25" s="337"/>
      <c r="B25" s="30" t="s">
        <v>89</v>
      </c>
      <c r="C25" s="7" t="s">
        <v>249</v>
      </c>
      <c r="D25" s="194" t="s">
        <v>2741</v>
      </c>
      <c r="E25" s="34">
        <v>685295</v>
      </c>
      <c r="F25" s="8">
        <v>5850827210</v>
      </c>
      <c r="G25" s="20">
        <v>15.718999999999999</v>
      </c>
      <c r="H25" s="197">
        <f t="shared" si="4"/>
        <v>8537.6767815320418</v>
      </c>
      <c r="I25" s="28">
        <f t="shared" si="5"/>
        <v>2.2040312051063942</v>
      </c>
      <c r="J25" s="34">
        <v>374154</v>
      </c>
      <c r="K25" s="8">
        <v>5234826479</v>
      </c>
      <c r="L25" s="20">
        <v>17.076000000000001</v>
      </c>
      <c r="M25" s="208">
        <f t="shared" si="6"/>
        <v>13991.101201644242</v>
      </c>
      <c r="N25" s="51">
        <f t="shared" si="7"/>
        <v>1.9719811402588374</v>
      </c>
    </row>
    <row r="26" spans="1:14" ht="17" thickBot="1" x14ac:dyDescent="0.25">
      <c r="A26" s="337"/>
      <c r="B26" s="45" t="s">
        <v>90</v>
      </c>
      <c r="C26" s="5" t="s">
        <v>249</v>
      </c>
      <c r="D26" s="194" t="s">
        <v>2741</v>
      </c>
      <c r="E26" s="202">
        <v>731143</v>
      </c>
      <c r="F26" s="10">
        <v>5754449825</v>
      </c>
      <c r="G26" s="203">
        <v>14.742000000000001</v>
      </c>
      <c r="H26" s="209">
        <f t="shared" si="4"/>
        <v>7870.4847410150951</v>
      </c>
      <c r="I26" s="211">
        <f t="shared" si="5"/>
        <v>2.1677254390356588</v>
      </c>
      <c r="J26" s="39">
        <v>375530</v>
      </c>
      <c r="K26" s="12">
        <v>5072861525</v>
      </c>
      <c r="L26" s="21">
        <v>16.297999999999998</v>
      </c>
      <c r="M26" s="214">
        <f t="shared" si="6"/>
        <v>13508.538665352968</v>
      </c>
      <c r="N26" s="215">
        <f t="shared" si="7"/>
        <v>1.9109682612355956</v>
      </c>
    </row>
    <row r="27" spans="1:14" ht="17" thickBot="1" x14ac:dyDescent="0.25">
      <c r="A27" s="338"/>
      <c r="B27" s="40" t="s">
        <v>44</v>
      </c>
      <c r="C27" s="46"/>
      <c r="D27" s="47"/>
      <c r="E27" s="48">
        <f>SUM(E20:E26)</f>
        <v>4022657</v>
      </c>
      <c r="F27" s="15">
        <f>SUM(F20:F26)</f>
        <v>35941597386</v>
      </c>
      <c r="G27" s="14"/>
      <c r="H27" s="217">
        <f>F27/E27</f>
        <v>8934.790459638989</v>
      </c>
      <c r="I27" s="216">
        <f t="shared" si="5"/>
        <v>13.539350822858159</v>
      </c>
      <c r="J27" s="204">
        <f>SUM(J20:J26)</f>
        <v>2259908</v>
      </c>
      <c r="K27" s="205">
        <f>SUM(K20:K26)</f>
        <v>32410210192</v>
      </c>
      <c r="L27" s="46"/>
      <c r="M27" s="210">
        <f t="shared" si="6"/>
        <v>14341.384778495409</v>
      </c>
      <c r="N27" s="216">
        <f t="shared" si="7"/>
        <v>12.209062421999864</v>
      </c>
    </row>
  </sheetData>
  <mergeCells count="9">
    <mergeCell ref="A4:A19"/>
    <mergeCell ref="A20:A27"/>
    <mergeCell ref="A1:L1"/>
    <mergeCell ref="A2:A3"/>
    <mergeCell ref="B2:B3"/>
    <mergeCell ref="C2:C3"/>
    <mergeCell ref="D2:D3"/>
    <mergeCell ref="E2:I2"/>
    <mergeCell ref="J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42"/>
  <sheetViews>
    <sheetView workbookViewId="0">
      <selection activeCell="L44" sqref="L44"/>
    </sheetView>
  </sheetViews>
  <sheetFormatPr baseColWidth="10" defaultColWidth="11" defaultRowHeight="16" x14ac:dyDescent="0.2"/>
  <cols>
    <col min="1" max="1" width="9.83203125" bestFit="1" customWidth="1"/>
    <col min="2" max="2" width="20.1640625" bestFit="1" customWidth="1"/>
    <col min="3" max="3" width="22.1640625" bestFit="1" customWidth="1"/>
    <col min="4" max="4" width="10.33203125" bestFit="1" customWidth="1"/>
    <col min="5" max="5" width="7.83203125" bestFit="1" customWidth="1"/>
    <col min="6" max="6" width="11.83203125" bestFit="1" customWidth="1"/>
    <col min="7" max="7" width="17.1640625" bestFit="1" customWidth="1"/>
    <col min="8" max="8" width="10.6640625" bestFit="1" customWidth="1"/>
    <col min="9" max="9" width="15.6640625" bestFit="1" customWidth="1"/>
    <col min="10" max="10" width="14.5" bestFit="1" customWidth="1"/>
    <col min="11" max="11" width="43.6640625" bestFit="1" customWidth="1"/>
    <col min="12" max="12" width="15.6640625" bestFit="1" customWidth="1"/>
    <col min="13" max="13" width="14.5" bestFit="1" customWidth="1"/>
    <col min="14" max="14" width="15.6640625" bestFit="1" customWidth="1"/>
    <col min="15" max="15" width="13.5" bestFit="1" customWidth="1"/>
    <col min="16" max="16" width="22.6640625" bestFit="1" customWidth="1"/>
    <col min="17" max="17" width="24.6640625" bestFit="1" customWidth="1"/>
    <col min="18" max="18" width="24.83203125" bestFit="1" customWidth="1"/>
    <col min="19" max="19" width="27" bestFit="1" customWidth="1"/>
  </cols>
  <sheetData>
    <row r="1" spans="1:19" ht="17" thickBot="1" x14ac:dyDescent="0.25">
      <c r="A1" s="446" t="s">
        <v>2840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</row>
    <row r="2" spans="1:19" x14ac:dyDescent="0.2">
      <c r="A2" s="447" t="s">
        <v>0</v>
      </c>
      <c r="B2" s="449" t="s">
        <v>1</v>
      </c>
      <c r="C2" s="451" t="s">
        <v>2</v>
      </c>
      <c r="D2" s="451" t="s">
        <v>3</v>
      </c>
      <c r="E2" s="453" t="s">
        <v>4</v>
      </c>
      <c r="F2" s="449" t="s">
        <v>5</v>
      </c>
      <c r="G2" s="451"/>
      <c r="H2" s="455"/>
      <c r="I2" s="456" t="s">
        <v>6</v>
      </c>
      <c r="J2" s="457"/>
      <c r="K2" s="462" t="s">
        <v>2824</v>
      </c>
      <c r="L2" s="458" t="s">
        <v>7</v>
      </c>
      <c r="M2" s="459"/>
      <c r="N2" s="460" t="s">
        <v>8</v>
      </c>
      <c r="O2" s="461"/>
      <c r="P2" s="459" t="s">
        <v>9</v>
      </c>
      <c r="Q2" s="460"/>
      <c r="R2" s="460"/>
      <c r="S2" s="461"/>
    </row>
    <row r="3" spans="1:19" ht="17" thickBot="1" x14ac:dyDescent="0.25">
      <c r="A3" s="448"/>
      <c r="B3" s="450"/>
      <c r="C3" s="452"/>
      <c r="D3" s="452"/>
      <c r="E3" s="454"/>
      <c r="F3" s="284" t="s">
        <v>10</v>
      </c>
      <c r="G3" s="285" t="s">
        <v>11</v>
      </c>
      <c r="H3" s="286" t="s">
        <v>12</v>
      </c>
      <c r="I3" s="287" t="s">
        <v>13</v>
      </c>
      <c r="J3" s="288" t="s">
        <v>14</v>
      </c>
      <c r="K3" s="463"/>
      <c r="L3" s="289" t="s">
        <v>13</v>
      </c>
      <c r="M3" s="290" t="s">
        <v>14</v>
      </c>
      <c r="N3" s="290" t="s">
        <v>13</v>
      </c>
      <c r="O3" s="288" t="s">
        <v>14</v>
      </c>
      <c r="P3" s="287" t="s">
        <v>15</v>
      </c>
      <c r="Q3" s="290" t="s">
        <v>16</v>
      </c>
      <c r="R3" s="290" t="s">
        <v>17</v>
      </c>
      <c r="S3" s="288" t="s">
        <v>18</v>
      </c>
    </row>
    <row r="4" spans="1:19" x14ac:dyDescent="0.2">
      <c r="A4" s="440" t="s">
        <v>19</v>
      </c>
      <c r="B4" s="291" t="s">
        <v>20</v>
      </c>
      <c r="C4" s="292">
        <v>250</v>
      </c>
      <c r="D4" s="292" t="s">
        <v>21</v>
      </c>
      <c r="E4" s="292" t="s">
        <v>22</v>
      </c>
      <c r="F4" s="411">
        <v>229.91771499999999</v>
      </c>
      <c r="G4" s="411">
        <v>17.889941</v>
      </c>
      <c r="H4" s="414" t="s">
        <v>23</v>
      </c>
      <c r="I4" s="293">
        <v>139525127</v>
      </c>
      <c r="J4" s="293">
        <v>20928769050</v>
      </c>
      <c r="K4" s="294">
        <f t="shared" ref="K4:K19" si="0">J4/3015663767</f>
        <v>6.9400207274500172</v>
      </c>
      <c r="L4" s="293">
        <v>111180328</v>
      </c>
      <c r="M4" s="293">
        <v>16113904361</v>
      </c>
      <c r="N4" s="293">
        <v>9763311</v>
      </c>
      <c r="O4" s="295">
        <v>1091387590</v>
      </c>
      <c r="P4" s="442">
        <v>102188526</v>
      </c>
      <c r="Q4" s="437">
        <v>23298383042</v>
      </c>
      <c r="R4" s="293">
        <v>8991802</v>
      </c>
      <c r="S4" s="295">
        <v>1084912456</v>
      </c>
    </row>
    <row r="5" spans="1:19" x14ac:dyDescent="0.2">
      <c r="A5" s="440"/>
      <c r="B5" s="296" t="s">
        <v>24</v>
      </c>
      <c r="C5" s="297">
        <v>250</v>
      </c>
      <c r="D5" s="297" t="s">
        <v>21</v>
      </c>
      <c r="E5" s="292" t="s">
        <v>22</v>
      </c>
      <c r="F5" s="411"/>
      <c r="G5" s="411"/>
      <c r="H5" s="411"/>
      <c r="I5" s="120">
        <v>139525127</v>
      </c>
      <c r="J5" s="120">
        <v>20928769050</v>
      </c>
      <c r="K5" s="298">
        <f t="shared" si="0"/>
        <v>6.9400207274500172</v>
      </c>
      <c r="L5" s="120">
        <v>111180328</v>
      </c>
      <c r="M5" s="120">
        <v>15482335988</v>
      </c>
      <c r="N5" s="120">
        <v>3482806</v>
      </c>
      <c r="O5" s="299">
        <v>345547519</v>
      </c>
      <c r="P5" s="443"/>
      <c r="Q5" s="433"/>
      <c r="R5" s="120">
        <v>8991802</v>
      </c>
      <c r="S5" s="299">
        <v>840740675</v>
      </c>
    </row>
    <row r="6" spans="1:19" x14ac:dyDescent="0.2">
      <c r="A6" s="440"/>
      <c r="B6" s="296" t="s">
        <v>25</v>
      </c>
      <c r="C6" s="297">
        <v>600</v>
      </c>
      <c r="D6" s="297" t="s">
        <v>21</v>
      </c>
      <c r="E6" s="292" t="s">
        <v>22</v>
      </c>
      <c r="F6" s="413">
        <v>573.04559600000005</v>
      </c>
      <c r="G6" s="413">
        <v>115.037187</v>
      </c>
      <c r="H6" s="413" t="s">
        <v>23</v>
      </c>
      <c r="I6" s="120">
        <v>139893791</v>
      </c>
      <c r="J6" s="120">
        <v>20984068650</v>
      </c>
      <c r="K6" s="298">
        <f t="shared" si="0"/>
        <v>6.9583581829068013</v>
      </c>
      <c r="L6" s="120">
        <v>85880213</v>
      </c>
      <c r="M6" s="120">
        <v>12073475575</v>
      </c>
      <c r="N6" s="120">
        <v>19622143</v>
      </c>
      <c r="O6" s="299">
        <v>2336742356</v>
      </c>
      <c r="P6" s="435"/>
      <c r="Q6" s="435"/>
      <c r="R6" s="435"/>
      <c r="S6" s="436"/>
    </row>
    <row r="7" spans="1:19" x14ac:dyDescent="0.2">
      <c r="A7" s="440"/>
      <c r="B7" s="296" t="s">
        <v>26</v>
      </c>
      <c r="C7" s="297">
        <v>600</v>
      </c>
      <c r="D7" s="297" t="s">
        <v>21</v>
      </c>
      <c r="E7" s="292" t="s">
        <v>22</v>
      </c>
      <c r="F7" s="413"/>
      <c r="G7" s="413"/>
      <c r="H7" s="413"/>
      <c r="I7" s="120">
        <v>139893791</v>
      </c>
      <c r="J7" s="120">
        <v>20984068650</v>
      </c>
      <c r="K7" s="298">
        <f t="shared" si="0"/>
        <v>6.9583581829068013</v>
      </c>
      <c r="L7" s="120">
        <v>85880213</v>
      </c>
      <c r="M7" s="120">
        <v>11344379604</v>
      </c>
      <c r="N7" s="120">
        <v>8544634</v>
      </c>
      <c r="O7" s="299">
        <v>951586495</v>
      </c>
      <c r="P7" s="438"/>
      <c r="Q7" s="438"/>
      <c r="R7" s="438"/>
      <c r="S7" s="439"/>
    </row>
    <row r="8" spans="1:19" x14ac:dyDescent="0.2">
      <c r="A8" s="440"/>
      <c r="B8" s="296" t="s">
        <v>27</v>
      </c>
      <c r="C8" s="297">
        <v>250</v>
      </c>
      <c r="D8" s="297" t="s">
        <v>21</v>
      </c>
      <c r="E8" s="292" t="s">
        <v>22</v>
      </c>
      <c r="F8" s="411">
        <v>229.92533499999999</v>
      </c>
      <c r="G8" s="411">
        <v>17.780322999999999</v>
      </c>
      <c r="H8" s="413" t="s">
        <v>23</v>
      </c>
      <c r="I8" s="120">
        <v>134669483</v>
      </c>
      <c r="J8" s="120">
        <v>20200422450</v>
      </c>
      <c r="K8" s="298">
        <f t="shared" si="0"/>
        <v>6.6984995711559376</v>
      </c>
      <c r="L8" s="120">
        <v>104884770</v>
      </c>
      <c r="M8" s="120">
        <v>15084381159</v>
      </c>
      <c r="N8" s="120">
        <v>10176043</v>
      </c>
      <c r="O8" s="299">
        <v>1177117716</v>
      </c>
      <c r="P8" s="444">
        <v>96060212</v>
      </c>
      <c r="Q8" s="432">
        <v>21945429263</v>
      </c>
      <c r="R8" s="120">
        <v>8824558</v>
      </c>
      <c r="S8" s="299">
        <v>1023027639</v>
      </c>
    </row>
    <row r="9" spans="1:19" x14ac:dyDescent="0.2">
      <c r="A9" s="440"/>
      <c r="B9" s="296" t="s">
        <v>28</v>
      </c>
      <c r="C9" s="297">
        <v>250</v>
      </c>
      <c r="D9" s="297" t="s">
        <v>21</v>
      </c>
      <c r="E9" s="292" t="s">
        <v>22</v>
      </c>
      <c r="F9" s="411"/>
      <c r="G9" s="411"/>
      <c r="H9" s="413"/>
      <c r="I9" s="120">
        <v>134669483</v>
      </c>
      <c r="J9" s="120">
        <v>20200422450</v>
      </c>
      <c r="K9" s="298">
        <f t="shared" si="0"/>
        <v>6.6984995711559376</v>
      </c>
      <c r="L9" s="120">
        <v>104884770</v>
      </c>
      <c r="M9" s="120">
        <v>14781119107</v>
      </c>
      <c r="N9" s="120">
        <v>5823470</v>
      </c>
      <c r="O9" s="299">
        <v>680330347</v>
      </c>
      <c r="P9" s="445"/>
      <c r="Q9" s="433"/>
      <c r="R9" s="120">
        <v>8824558</v>
      </c>
      <c r="S9" s="299">
        <v>880631645</v>
      </c>
    </row>
    <row r="10" spans="1:19" x14ac:dyDescent="0.2">
      <c r="A10" s="440"/>
      <c r="B10" s="296" t="s">
        <v>29</v>
      </c>
      <c r="C10" s="297">
        <v>600</v>
      </c>
      <c r="D10" s="297" t="s">
        <v>21</v>
      </c>
      <c r="E10" s="292" t="s">
        <v>22</v>
      </c>
      <c r="F10" s="413">
        <v>572.37487799999997</v>
      </c>
      <c r="G10" s="413">
        <v>115.55418</v>
      </c>
      <c r="H10" s="413" t="s">
        <v>23</v>
      </c>
      <c r="I10" s="120">
        <v>139590294</v>
      </c>
      <c r="J10" s="120">
        <v>20938544100</v>
      </c>
      <c r="K10" s="298">
        <f t="shared" si="0"/>
        <v>6.9432621531377769</v>
      </c>
      <c r="L10" s="120">
        <v>82289909</v>
      </c>
      <c r="M10" s="120">
        <v>11681653995</v>
      </c>
      <c r="N10" s="120">
        <v>19059151</v>
      </c>
      <c r="O10" s="299">
        <v>2313228941</v>
      </c>
      <c r="P10" s="434"/>
      <c r="Q10" s="435"/>
      <c r="R10" s="435"/>
      <c r="S10" s="436"/>
    </row>
    <row r="11" spans="1:19" x14ac:dyDescent="0.2">
      <c r="A11" s="440"/>
      <c r="B11" s="296" t="s">
        <v>30</v>
      </c>
      <c r="C11" s="297">
        <v>600</v>
      </c>
      <c r="D11" s="297" t="s">
        <v>21</v>
      </c>
      <c r="E11" s="292" t="s">
        <v>22</v>
      </c>
      <c r="F11" s="413"/>
      <c r="G11" s="413"/>
      <c r="H11" s="413"/>
      <c r="I11" s="120">
        <v>139590294</v>
      </c>
      <c r="J11" s="120">
        <v>20938544100</v>
      </c>
      <c r="K11" s="298">
        <f t="shared" si="0"/>
        <v>6.9432621531377769</v>
      </c>
      <c r="L11" s="120">
        <v>82289909</v>
      </c>
      <c r="M11" s="120">
        <v>10955099276</v>
      </c>
      <c r="N11" s="120">
        <v>10319534</v>
      </c>
      <c r="O11" s="299">
        <v>1177732596</v>
      </c>
      <c r="P11" s="428"/>
      <c r="Q11" s="429"/>
      <c r="R11" s="429"/>
      <c r="S11" s="419"/>
    </row>
    <row r="12" spans="1:19" x14ac:dyDescent="0.2">
      <c r="A12" s="440"/>
      <c r="B12" s="296" t="s">
        <v>31</v>
      </c>
      <c r="C12" s="297">
        <v>350</v>
      </c>
      <c r="D12" s="297" t="s">
        <v>32</v>
      </c>
      <c r="E12" s="292" t="s">
        <v>22</v>
      </c>
      <c r="F12" s="411">
        <v>354.92192899999998</v>
      </c>
      <c r="G12" s="411">
        <v>45.930253999999998</v>
      </c>
      <c r="H12" s="410" t="s">
        <v>23</v>
      </c>
      <c r="I12" s="120">
        <v>340520028</v>
      </c>
      <c r="J12" s="120">
        <v>51078004200</v>
      </c>
      <c r="K12" s="298">
        <f t="shared" si="0"/>
        <v>16.937566037347956</v>
      </c>
      <c r="L12" s="120">
        <v>234050716</v>
      </c>
      <c r="M12" s="120">
        <v>32142082032</v>
      </c>
      <c r="N12" s="120">
        <v>62180031</v>
      </c>
      <c r="O12" s="299">
        <v>7426759299</v>
      </c>
      <c r="P12" s="428"/>
      <c r="Q12" s="429"/>
      <c r="R12" s="429"/>
      <c r="S12" s="419"/>
    </row>
    <row r="13" spans="1:19" ht="17" thickBot="1" x14ac:dyDescent="0.25">
      <c r="A13" s="440"/>
      <c r="B13" s="300" t="s">
        <v>33</v>
      </c>
      <c r="C13" s="301">
        <v>350</v>
      </c>
      <c r="D13" s="301" t="s">
        <v>32</v>
      </c>
      <c r="E13" s="302" t="s">
        <v>22</v>
      </c>
      <c r="F13" s="411"/>
      <c r="G13" s="411"/>
      <c r="H13" s="411"/>
      <c r="I13" s="303">
        <v>340520028</v>
      </c>
      <c r="J13" s="303">
        <v>51078004200</v>
      </c>
      <c r="K13" s="304">
        <f t="shared" si="0"/>
        <v>16.937566037347956</v>
      </c>
      <c r="L13" s="303">
        <v>234050716</v>
      </c>
      <c r="M13" s="303">
        <v>25422610953</v>
      </c>
      <c r="N13" s="303">
        <v>13838254</v>
      </c>
      <c r="O13" s="305">
        <v>1200655724</v>
      </c>
      <c r="P13" s="428"/>
      <c r="Q13" s="429"/>
      <c r="R13" s="429"/>
      <c r="S13" s="419"/>
    </row>
    <row r="14" spans="1:19" x14ac:dyDescent="0.2">
      <c r="A14" s="440"/>
      <c r="B14" s="306" t="s">
        <v>34</v>
      </c>
      <c r="C14" s="307" t="s">
        <v>35</v>
      </c>
      <c r="D14" s="308" t="s">
        <v>21</v>
      </c>
      <c r="E14" s="308" t="s">
        <v>22</v>
      </c>
      <c r="F14" s="414">
        <v>2859.5393349999999</v>
      </c>
      <c r="G14" s="414">
        <v>1025.4734470000001</v>
      </c>
      <c r="H14" s="414" t="s">
        <v>36</v>
      </c>
      <c r="I14" s="293">
        <v>149044335</v>
      </c>
      <c r="J14" s="293">
        <v>22356650250</v>
      </c>
      <c r="K14" s="294">
        <f t="shared" si="0"/>
        <v>7.4135089245179771</v>
      </c>
      <c r="L14" s="293">
        <v>72193006</v>
      </c>
      <c r="M14" s="293">
        <v>7509368564</v>
      </c>
      <c r="N14" s="416"/>
      <c r="O14" s="417"/>
      <c r="P14" s="428"/>
      <c r="Q14" s="429"/>
      <c r="R14" s="429"/>
      <c r="S14" s="419"/>
    </row>
    <row r="15" spans="1:19" x14ac:dyDescent="0.2">
      <c r="A15" s="440"/>
      <c r="B15" s="296" t="s">
        <v>37</v>
      </c>
      <c r="C15" s="309" t="s">
        <v>35</v>
      </c>
      <c r="D15" s="297" t="s">
        <v>21</v>
      </c>
      <c r="E15" s="292" t="s">
        <v>22</v>
      </c>
      <c r="F15" s="411"/>
      <c r="G15" s="411"/>
      <c r="H15" s="415"/>
      <c r="I15" s="120">
        <v>149044335</v>
      </c>
      <c r="J15" s="120">
        <v>22356650250</v>
      </c>
      <c r="K15" s="298">
        <f t="shared" si="0"/>
        <v>7.4135089245179771</v>
      </c>
      <c r="L15" s="120">
        <v>72193006</v>
      </c>
      <c r="M15" s="120">
        <v>7370824234</v>
      </c>
      <c r="N15" s="418"/>
      <c r="O15" s="419"/>
      <c r="P15" s="428"/>
      <c r="Q15" s="429"/>
      <c r="R15" s="429"/>
      <c r="S15" s="419"/>
    </row>
    <row r="16" spans="1:19" x14ac:dyDescent="0.2">
      <c r="A16" s="440"/>
      <c r="B16" s="296" t="s">
        <v>38</v>
      </c>
      <c r="C16" s="309" t="s">
        <v>39</v>
      </c>
      <c r="D16" s="297" t="s">
        <v>21</v>
      </c>
      <c r="E16" s="292" t="s">
        <v>22</v>
      </c>
      <c r="F16" s="413">
        <v>5367.359222</v>
      </c>
      <c r="G16" s="413">
        <v>1571.8892289999999</v>
      </c>
      <c r="H16" s="410" t="s">
        <v>36</v>
      </c>
      <c r="I16" s="120">
        <v>144737473</v>
      </c>
      <c r="J16" s="120">
        <v>21710620950</v>
      </c>
      <c r="K16" s="298">
        <f t="shared" si="0"/>
        <v>7.199284345813477</v>
      </c>
      <c r="L16" s="120">
        <v>69018385</v>
      </c>
      <c r="M16" s="120">
        <v>7131450721</v>
      </c>
      <c r="N16" s="418"/>
      <c r="O16" s="419"/>
      <c r="P16" s="428"/>
      <c r="Q16" s="429"/>
      <c r="R16" s="429"/>
      <c r="S16" s="419"/>
    </row>
    <row r="17" spans="1:19" x14ac:dyDescent="0.2">
      <c r="A17" s="440"/>
      <c r="B17" s="296" t="s">
        <v>40</v>
      </c>
      <c r="C17" s="309" t="s">
        <v>39</v>
      </c>
      <c r="D17" s="297" t="s">
        <v>21</v>
      </c>
      <c r="E17" s="292" t="s">
        <v>22</v>
      </c>
      <c r="F17" s="413"/>
      <c r="G17" s="413"/>
      <c r="H17" s="415"/>
      <c r="I17" s="120">
        <v>144737473</v>
      </c>
      <c r="J17" s="120">
        <v>21710620950</v>
      </c>
      <c r="K17" s="298">
        <f t="shared" si="0"/>
        <v>7.199284345813477</v>
      </c>
      <c r="L17" s="120">
        <v>69018385</v>
      </c>
      <c r="M17" s="120">
        <v>6989743142</v>
      </c>
      <c r="N17" s="418"/>
      <c r="O17" s="419"/>
      <c r="P17" s="428"/>
      <c r="Q17" s="429"/>
      <c r="R17" s="429"/>
      <c r="S17" s="419"/>
    </row>
    <row r="18" spans="1:19" x14ac:dyDescent="0.2">
      <c r="A18" s="440"/>
      <c r="B18" s="296" t="s">
        <v>41</v>
      </c>
      <c r="C18" s="309" t="s">
        <v>42</v>
      </c>
      <c r="D18" s="297" t="s">
        <v>21</v>
      </c>
      <c r="E18" s="292" t="s">
        <v>22</v>
      </c>
      <c r="F18" s="411">
        <v>9215.9605580000007</v>
      </c>
      <c r="G18" s="411">
        <v>3283.187641</v>
      </c>
      <c r="H18" s="410" t="s">
        <v>36</v>
      </c>
      <c r="I18" s="120">
        <v>142987582</v>
      </c>
      <c r="J18" s="120">
        <v>21448137300</v>
      </c>
      <c r="K18" s="298">
        <f t="shared" si="0"/>
        <v>7.1122442543840796</v>
      </c>
      <c r="L18" s="120">
        <v>67371102</v>
      </c>
      <c r="M18" s="120">
        <v>7096141841</v>
      </c>
      <c r="N18" s="418"/>
      <c r="O18" s="419"/>
      <c r="P18" s="428"/>
      <c r="Q18" s="429"/>
      <c r="R18" s="429"/>
      <c r="S18" s="419"/>
    </row>
    <row r="19" spans="1:19" ht="17" thickBot="1" x14ac:dyDescent="0.25">
      <c r="A19" s="440"/>
      <c r="B19" s="310" t="s">
        <v>43</v>
      </c>
      <c r="C19" s="290" t="s">
        <v>42</v>
      </c>
      <c r="D19" s="285" t="s">
        <v>21</v>
      </c>
      <c r="E19" s="311" t="s">
        <v>22</v>
      </c>
      <c r="F19" s="423"/>
      <c r="G19" s="423"/>
      <c r="H19" s="423"/>
      <c r="I19" s="312">
        <v>142987582</v>
      </c>
      <c r="J19" s="312">
        <v>21448137300</v>
      </c>
      <c r="K19" s="304">
        <f t="shared" si="0"/>
        <v>7.1122442543840796</v>
      </c>
      <c r="L19" s="312">
        <v>67371102</v>
      </c>
      <c r="M19" s="312">
        <v>6965593068</v>
      </c>
      <c r="N19" s="420"/>
      <c r="O19" s="421"/>
      <c r="P19" s="430"/>
      <c r="Q19" s="431"/>
      <c r="R19" s="431"/>
      <c r="S19" s="421"/>
    </row>
    <row r="20" spans="1:19" ht="17" thickBot="1" x14ac:dyDescent="0.25">
      <c r="A20" s="441"/>
      <c r="B20" s="13" t="s">
        <v>44</v>
      </c>
      <c r="C20" s="14"/>
      <c r="D20" s="14"/>
      <c r="E20" s="14"/>
      <c r="F20" s="14"/>
      <c r="G20" s="14"/>
      <c r="H20" s="14"/>
      <c r="I20" s="15">
        <f>SUM(I4:I19)</f>
        <v>2661936226</v>
      </c>
      <c r="J20" s="15">
        <f t="shared" ref="J20:O20" si="1">SUM(J4:J19)</f>
        <v>399290433900</v>
      </c>
      <c r="K20" s="222">
        <v>132.41</v>
      </c>
      <c r="L20" s="15">
        <f t="shared" si="1"/>
        <v>1653736858</v>
      </c>
      <c r="M20" s="15">
        <f t="shared" si="1"/>
        <v>208144163620</v>
      </c>
      <c r="N20" s="15">
        <f t="shared" si="1"/>
        <v>162809377</v>
      </c>
      <c r="O20" s="16">
        <f t="shared" si="1"/>
        <v>18701088583</v>
      </c>
      <c r="P20" s="17">
        <f>SUM(P4:P19)</f>
        <v>198248738</v>
      </c>
      <c r="Q20" s="15">
        <f t="shared" ref="Q20:S20" si="2">SUM(Q4:Q19)</f>
        <v>45243812305</v>
      </c>
      <c r="R20" s="15">
        <f t="shared" si="2"/>
        <v>35632720</v>
      </c>
      <c r="S20" s="16">
        <f t="shared" si="2"/>
        <v>3829312415</v>
      </c>
    </row>
    <row r="21" spans="1:19" x14ac:dyDescent="0.2">
      <c r="A21" s="424" t="s">
        <v>83</v>
      </c>
      <c r="B21" s="291" t="s">
        <v>45</v>
      </c>
      <c r="C21" s="292">
        <v>350</v>
      </c>
      <c r="D21" s="292" t="s">
        <v>32</v>
      </c>
      <c r="E21" s="292" t="s">
        <v>46</v>
      </c>
      <c r="F21" s="415">
        <v>368.49628000000001</v>
      </c>
      <c r="G21" s="415">
        <v>93.192858000000001</v>
      </c>
      <c r="H21" s="414" t="s">
        <v>23</v>
      </c>
      <c r="I21" s="313">
        <v>220600399</v>
      </c>
      <c r="J21" s="313">
        <v>33172068044</v>
      </c>
      <c r="K21" s="294">
        <f t="shared" ref="K21:K36" si="3">J21/2654602710</f>
        <v>12.496057477467128</v>
      </c>
      <c r="L21" s="313">
        <v>117132850</v>
      </c>
      <c r="M21" s="313">
        <v>16426927606</v>
      </c>
      <c r="N21" s="313">
        <v>67377928</v>
      </c>
      <c r="O21" s="314">
        <v>8635405559</v>
      </c>
      <c r="P21" s="426"/>
      <c r="Q21" s="427"/>
      <c r="R21" s="427"/>
      <c r="S21" s="417"/>
    </row>
    <row r="22" spans="1:19" x14ac:dyDescent="0.2">
      <c r="A22" s="424"/>
      <c r="B22" s="296" t="s">
        <v>47</v>
      </c>
      <c r="C22" s="297">
        <v>350</v>
      </c>
      <c r="D22" s="297" t="s">
        <v>32</v>
      </c>
      <c r="E22" s="297" t="s">
        <v>46</v>
      </c>
      <c r="F22" s="413"/>
      <c r="G22" s="413"/>
      <c r="H22" s="415"/>
      <c r="I22" s="120">
        <v>220600399</v>
      </c>
      <c r="J22" s="120">
        <v>33127962097</v>
      </c>
      <c r="K22" s="298">
        <f t="shared" si="3"/>
        <v>12.47944258182423</v>
      </c>
      <c r="L22" s="120">
        <v>117132850</v>
      </c>
      <c r="M22" s="120">
        <v>12997444995</v>
      </c>
      <c r="N22" s="120">
        <v>6930583</v>
      </c>
      <c r="O22" s="315">
        <v>625112539</v>
      </c>
      <c r="P22" s="428"/>
      <c r="Q22" s="429"/>
      <c r="R22" s="429"/>
      <c r="S22" s="419"/>
    </row>
    <row r="23" spans="1:19" x14ac:dyDescent="0.2">
      <c r="A23" s="424"/>
      <c r="B23" s="296" t="s">
        <v>48</v>
      </c>
      <c r="C23" s="297">
        <v>350</v>
      </c>
      <c r="D23" s="297" t="s">
        <v>32</v>
      </c>
      <c r="E23" s="297" t="s">
        <v>46</v>
      </c>
      <c r="F23" s="413">
        <v>369.08472</v>
      </c>
      <c r="G23" s="413">
        <v>93.178711000000007</v>
      </c>
      <c r="H23" s="410" t="s">
        <v>23</v>
      </c>
      <c r="I23" s="120">
        <v>385534331</v>
      </c>
      <c r="J23" s="120">
        <v>57964731541</v>
      </c>
      <c r="K23" s="298">
        <f t="shared" si="3"/>
        <v>21.835558037609328</v>
      </c>
      <c r="L23" s="120">
        <v>245451752</v>
      </c>
      <c r="M23" s="120">
        <v>32752701071</v>
      </c>
      <c r="N23" s="120">
        <v>75245394</v>
      </c>
      <c r="O23" s="315">
        <v>8299660358</v>
      </c>
      <c r="P23" s="428"/>
      <c r="Q23" s="429"/>
      <c r="R23" s="429"/>
      <c r="S23" s="419"/>
    </row>
    <row r="24" spans="1:19" x14ac:dyDescent="0.2">
      <c r="A24" s="424"/>
      <c r="B24" s="296" t="s">
        <v>49</v>
      </c>
      <c r="C24" s="297">
        <v>350</v>
      </c>
      <c r="D24" s="297" t="s">
        <v>32</v>
      </c>
      <c r="E24" s="297" t="s">
        <v>46</v>
      </c>
      <c r="F24" s="413"/>
      <c r="G24" s="413"/>
      <c r="H24" s="415"/>
      <c r="I24" s="120">
        <v>385534331</v>
      </c>
      <c r="J24" s="120">
        <v>57853428716</v>
      </c>
      <c r="K24" s="298">
        <f t="shared" si="3"/>
        <v>21.793629795548579</v>
      </c>
      <c r="L24" s="120">
        <v>245451752</v>
      </c>
      <c r="M24" s="120">
        <v>24671207656</v>
      </c>
      <c r="N24" s="120">
        <v>17276213</v>
      </c>
      <c r="O24" s="315">
        <v>1439635556</v>
      </c>
      <c r="P24" s="428"/>
      <c r="Q24" s="429"/>
      <c r="R24" s="429"/>
      <c r="S24" s="419"/>
    </row>
    <row r="25" spans="1:19" x14ac:dyDescent="0.2">
      <c r="A25" s="424"/>
      <c r="B25" s="296" t="s">
        <v>50</v>
      </c>
      <c r="C25" s="297">
        <v>350</v>
      </c>
      <c r="D25" s="297" t="s">
        <v>32</v>
      </c>
      <c r="E25" s="297" t="s">
        <v>46</v>
      </c>
      <c r="F25" s="413">
        <v>377.86186199999997</v>
      </c>
      <c r="G25" s="413">
        <v>95.557539000000006</v>
      </c>
      <c r="H25" s="410" t="s">
        <v>23</v>
      </c>
      <c r="I25" s="120">
        <v>222724012</v>
      </c>
      <c r="J25" s="120">
        <v>33500873489</v>
      </c>
      <c r="K25" s="298">
        <f t="shared" si="3"/>
        <v>12.619919870796787</v>
      </c>
      <c r="L25" s="120">
        <v>157535790</v>
      </c>
      <c r="M25" s="120">
        <v>22264237472</v>
      </c>
      <c r="N25" s="120">
        <v>29459890</v>
      </c>
      <c r="O25" s="315">
        <v>3606871919</v>
      </c>
      <c r="P25" s="428"/>
      <c r="Q25" s="429"/>
      <c r="R25" s="429"/>
      <c r="S25" s="419"/>
    </row>
    <row r="26" spans="1:19" x14ac:dyDescent="0.2">
      <c r="A26" s="424"/>
      <c r="B26" s="296" t="s">
        <v>51</v>
      </c>
      <c r="C26" s="297">
        <v>350</v>
      </c>
      <c r="D26" s="297" t="s">
        <v>32</v>
      </c>
      <c r="E26" s="297" t="s">
        <v>46</v>
      </c>
      <c r="F26" s="413"/>
      <c r="G26" s="413"/>
      <c r="H26" s="415"/>
      <c r="I26" s="120">
        <v>222724012</v>
      </c>
      <c r="J26" s="120">
        <v>33449360240</v>
      </c>
      <c r="K26" s="298">
        <f t="shared" si="3"/>
        <v>12.600514613352445</v>
      </c>
      <c r="L26" s="120">
        <v>157535790</v>
      </c>
      <c r="M26" s="120">
        <v>19650787451</v>
      </c>
      <c r="N26" s="120">
        <v>12426299</v>
      </c>
      <c r="O26" s="315">
        <v>1233989464</v>
      </c>
      <c r="P26" s="428"/>
      <c r="Q26" s="429"/>
      <c r="R26" s="429"/>
      <c r="S26" s="419"/>
    </row>
    <row r="27" spans="1:19" x14ac:dyDescent="0.2">
      <c r="A27" s="424"/>
      <c r="B27" s="296" t="s">
        <v>52</v>
      </c>
      <c r="C27" s="297">
        <v>350</v>
      </c>
      <c r="D27" s="297" t="s">
        <v>32</v>
      </c>
      <c r="E27" s="292" t="s">
        <v>22</v>
      </c>
      <c r="F27" s="413">
        <v>359.41382599999997</v>
      </c>
      <c r="G27" s="413">
        <v>55.673918999999998</v>
      </c>
      <c r="H27" s="410" t="s">
        <v>23</v>
      </c>
      <c r="I27" s="120">
        <v>360069052</v>
      </c>
      <c r="J27" s="120">
        <v>54010357800</v>
      </c>
      <c r="K27" s="298">
        <f t="shared" si="3"/>
        <v>20.34592882638924</v>
      </c>
      <c r="L27" s="120">
        <v>243234239</v>
      </c>
      <c r="M27" s="120">
        <v>33512193938</v>
      </c>
      <c r="N27" s="120">
        <v>67316861</v>
      </c>
      <c r="O27" s="315">
        <v>8165197563</v>
      </c>
      <c r="P27" s="428"/>
      <c r="Q27" s="429"/>
      <c r="R27" s="429"/>
      <c r="S27" s="419"/>
    </row>
    <row r="28" spans="1:19" x14ac:dyDescent="0.2">
      <c r="A28" s="424"/>
      <c r="B28" s="296" t="s">
        <v>53</v>
      </c>
      <c r="C28" s="297">
        <v>350</v>
      </c>
      <c r="D28" s="297" t="s">
        <v>32</v>
      </c>
      <c r="E28" s="292" t="s">
        <v>22</v>
      </c>
      <c r="F28" s="413"/>
      <c r="G28" s="413"/>
      <c r="H28" s="415"/>
      <c r="I28" s="120">
        <v>360069052</v>
      </c>
      <c r="J28" s="120">
        <v>54010357800</v>
      </c>
      <c r="K28" s="298">
        <f t="shared" si="3"/>
        <v>20.34592882638924</v>
      </c>
      <c r="L28" s="120">
        <v>243234239</v>
      </c>
      <c r="M28" s="120">
        <v>25542416599</v>
      </c>
      <c r="N28" s="120">
        <v>14812639</v>
      </c>
      <c r="O28" s="315">
        <v>1269583392</v>
      </c>
      <c r="P28" s="428"/>
      <c r="Q28" s="429"/>
      <c r="R28" s="429"/>
      <c r="S28" s="419"/>
    </row>
    <row r="29" spans="1:19" x14ac:dyDescent="0.2">
      <c r="A29" s="424"/>
      <c r="B29" s="296" t="s">
        <v>54</v>
      </c>
      <c r="C29" s="297">
        <v>550</v>
      </c>
      <c r="D29" s="297" t="s">
        <v>32</v>
      </c>
      <c r="E29" s="292" t="s">
        <v>22</v>
      </c>
      <c r="F29" s="413">
        <v>477.76894399999998</v>
      </c>
      <c r="G29" s="413">
        <v>103.291736</v>
      </c>
      <c r="H29" s="410" t="s">
        <v>23</v>
      </c>
      <c r="I29" s="120">
        <v>370576082</v>
      </c>
      <c r="J29" s="120">
        <v>55586412300</v>
      </c>
      <c r="K29" s="298">
        <f t="shared" si="3"/>
        <v>20.93963518179336</v>
      </c>
      <c r="L29" s="120">
        <v>204872270</v>
      </c>
      <c r="M29" s="120">
        <v>28064539936</v>
      </c>
      <c r="N29" s="120">
        <v>110504486</v>
      </c>
      <c r="O29" s="315">
        <v>13547690839</v>
      </c>
      <c r="P29" s="428"/>
      <c r="Q29" s="429"/>
      <c r="R29" s="429"/>
      <c r="S29" s="419"/>
    </row>
    <row r="30" spans="1:19" ht="17" thickBot="1" x14ac:dyDescent="0.25">
      <c r="A30" s="424"/>
      <c r="B30" s="300" t="s">
        <v>55</v>
      </c>
      <c r="C30" s="301">
        <v>550</v>
      </c>
      <c r="D30" s="301" t="s">
        <v>32</v>
      </c>
      <c r="E30" s="302" t="s">
        <v>22</v>
      </c>
      <c r="F30" s="410"/>
      <c r="G30" s="410"/>
      <c r="H30" s="411"/>
      <c r="I30" s="303">
        <v>370576082</v>
      </c>
      <c r="J30" s="303">
        <v>55586412300</v>
      </c>
      <c r="K30" s="304">
        <f t="shared" si="3"/>
        <v>20.93963518179336</v>
      </c>
      <c r="L30" s="303">
        <v>204872270</v>
      </c>
      <c r="M30" s="303">
        <v>19262047982</v>
      </c>
      <c r="N30" s="303">
        <v>10392825</v>
      </c>
      <c r="O30" s="316">
        <v>830461163</v>
      </c>
      <c r="P30" s="428"/>
      <c r="Q30" s="429"/>
      <c r="R30" s="429"/>
      <c r="S30" s="419"/>
    </row>
    <row r="31" spans="1:19" x14ac:dyDescent="0.2">
      <c r="A31" s="424"/>
      <c r="B31" s="306" t="s">
        <v>56</v>
      </c>
      <c r="C31" s="242">
        <v>2000</v>
      </c>
      <c r="D31" s="308" t="s">
        <v>32</v>
      </c>
      <c r="E31" s="308" t="s">
        <v>22</v>
      </c>
      <c r="F31" s="412">
        <v>1886.7651780000001</v>
      </c>
      <c r="G31" s="412">
        <v>612.10482500000001</v>
      </c>
      <c r="H31" s="414" t="s">
        <v>36</v>
      </c>
      <c r="I31" s="293">
        <v>301866423</v>
      </c>
      <c r="J31" s="293">
        <v>45279963450</v>
      </c>
      <c r="K31" s="294">
        <f t="shared" si="3"/>
        <v>17.057152574819757</v>
      </c>
      <c r="L31" s="293">
        <v>141297220</v>
      </c>
      <c r="M31" s="293">
        <v>14503686889</v>
      </c>
      <c r="N31" s="416"/>
      <c r="O31" s="417"/>
      <c r="P31" s="428"/>
      <c r="Q31" s="429"/>
      <c r="R31" s="429"/>
      <c r="S31" s="419"/>
    </row>
    <row r="32" spans="1:19" x14ac:dyDescent="0.2">
      <c r="A32" s="424"/>
      <c r="B32" s="296" t="s">
        <v>57</v>
      </c>
      <c r="C32" s="126">
        <v>2000</v>
      </c>
      <c r="D32" s="297" t="s">
        <v>32</v>
      </c>
      <c r="E32" s="292" t="s">
        <v>22</v>
      </c>
      <c r="F32" s="413"/>
      <c r="G32" s="413"/>
      <c r="H32" s="415"/>
      <c r="I32" s="120">
        <v>301866423</v>
      </c>
      <c r="J32" s="120">
        <v>45279963450</v>
      </c>
      <c r="K32" s="298">
        <f t="shared" si="3"/>
        <v>17.057152574819757</v>
      </c>
      <c r="L32" s="120">
        <v>141297220</v>
      </c>
      <c r="M32" s="120">
        <v>14133170161</v>
      </c>
      <c r="N32" s="418"/>
      <c r="O32" s="419"/>
      <c r="P32" s="428"/>
      <c r="Q32" s="429"/>
      <c r="R32" s="429"/>
      <c r="S32" s="419"/>
    </row>
    <row r="33" spans="1:19" x14ac:dyDescent="0.2">
      <c r="A33" s="424"/>
      <c r="B33" s="296" t="s">
        <v>58</v>
      </c>
      <c r="C33" s="126">
        <v>5000</v>
      </c>
      <c r="D33" s="297" t="s">
        <v>32</v>
      </c>
      <c r="E33" s="292" t="s">
        <v>22</v>
      </c>
      <c r="F33" s="413">
        <v>4145.2462779999996</v>
      </c>
      <c r="G33" s="413">
        <v>1655.3191099999999</v>
      </c>
      <c r="H33" s="410" t="s">
        <v>36</v>
      </c>
      <c r="I33" s="120">
        <v>308514375</v>
      </c>
      <c r="J33" s="120">
        <v>46277156250</v>
      </c>
      <c r="K33" s="298">
        <f t="shared" si="3"/>
        <v>17.432799294475217</v>
      </c>
      <c r="L33" s="120">
        <v>141415007</v>
      </c>
      <c r="M33" s="120">
        <v>14653246836</v>
      </c>
      <c r="N33" s="418"/>
      <c r="O33" s="419"/>
      <c r="P33" s="428"/>
      <c r="Q33" s="429"/>
      <c r="R33" s="429"/>
      <c r="S33" s="419"/>
    </row>
    <row r="34" spans="1:19" x14ac:dyDescent="0.2">
      <c r="A34" s="424"/>
      <c r="B34" s="296" t="s">
        <v>59</v>
      </c>
      <c r="C34" s="126">
        <v>5000</v>
      </c>
      <c r="D34" s="297" t="s">
        <v>32</v>
      </c>
      <c r="E34" s="292" t="s">
        <v>22</v>
      </c>
      <c r="F34" s="413"/>
      <c r="G34" s="413"/>
      <c r="H34" s="415"/>
      <c r="I34" s="120">
        <v>308514375</v>
      </c>
      <c r="J34" s="120">
        <v>46277156250</v>
      </c>
      <c r="K34" s="298">
        <f t="shared" si="3"/>
        <v>17.432799294475217</v>
      </c>
      <c r="L34" s="120">
        <v>141415007</v>
      </c>
      <c r="M34" s="120">
        <v>14235979209</v>
      </c>
      <c r="N34" s="418"/>
      <c r="O34" s="419"/>
      <c r="P34" s="428"/>
      <c r="Q34" s="429"/>
      <c r="R34" s="429"/>
      <c r="S34" s="419"/>
    </row>
    <row r="35" spans="1:19" x14ac:dyDescent="0.2">
      <c r="A35" s="424"/>
      <c r="B35" s="296" t="s">
        <v>60</v>
      </c>
      <c r="C35" s="126">
        <v>10000</v>
      </c>
      <c r="D35" s="297" t="s">
        <v>32</v>
      </c>
      <c r="E35" s="292" t="s">
        <v>22</v>
      </c>
      <c r="F35" s="413">
        <v>8117.3923020000002</v>
      </c>
      <c r="G35" s="413">
        <v>3056.3910780000001</v>
      </c>
      <c r="H35" s="410" t="s">
        <v>36</v>
      </c>
      <c r="I35" s="120">
        <v>317664492</v>
      </c>
      <c r="J35" s="120">
        <v>47649673800</v>
      </c>
      <c r="K35" s="298">
        <f t="shared" si="3"/>
        <v>17.949832425206861</v>
      </c>
      <c r="L35" s="120">
        <v>155716984</v>
      </c>
      <c r="M35" s="120">
        <v>15912960017</v>
      </c>
      <c r="N35" s="418"/>
      <c r="O35" s="419"/>
      <c r="P35" s="428"/>
      <c r="Q35" s="429"/>
      <c r="R35" s="429"/>
      <c r="S35" s="419"/>
    </row>
    <row r="36" spans="1:19" ht="17" thickBot="1" x14ac:dyDescent="0.25">
      <c r="A36" s="424"/>
      <c r="B36" s="310" t="s">
        <v>61</v>
      </c>
      <c r="C36" s="243">
        <v>10000</v>
      </c>
      <c r="D36" s="285" t="s">
        <v>32</v>
      </c>
      <c r="E36" s="311" t="s">
        <v>22</v>
      </c>
      <c r="F36" s="422"/>
      <c r="G36" s="422"/>
      <c r="H36" s="423"/>
      <c r="I36" s="312">
        <v>317664492</v>
      </c>
      <c r="J36" s="312">
        <v>47649673800</v>
      </c>
      <c r="K36" s="304">
        <f t="shared" si="3"/>
        <v>17.949832425206861</v>
      </c>
      <c r="L36" s="312">
        <v>155716984</v>
      </c>
      <c r="M36" s="312">
        <v>15722548010</v>
      </c>
      <c r="N36" s="420"/>
      <c r="O36" s="421"/>
      <c r="P36" s="428"/>
      <c r="Q36" s="429"/>
      <c r="R36" s="429"/>
      <c r="S36" s="419"/>
    </row>
    <row r="37" spans="1:19" ht="17" thickBot="1" x14ac:dyDescent="0.25">
      <c r="A37" s="425"/>
      <c r="B37" s="22" t="s">
        <v>44</v>
      </c>
      <c r="C37" s="23"/>
      <c r="D37" s="23"/>
      <c r="E37" s="23"/>
      <c r="F37" s="23"/>
      <c r="G37" s="23"/>
      <c r="H37" s="23"/>
      <c r="I37" s="24">
        <f>SUM(I21:I36)</f>
        <v>4975098332</v>
      </c>
      <c r="J37" s="24">
        <f t="shared" ref="J37:O37" si="4">SUM(J21:J36)</f>
        <v>746675551327</v>
      </c>
      <c r="K37" s="223">
        <v>281.27999999999997</v>
      </c>
      <c r="L37" s="24">
        <f t="shared" si="4"/>
        <v>2813312224</v>
      </c>
      <c r="M37" s="24">
        <f t="shared" si="4"/>
        <v>324306095828</v>
      </c>
      <c r="N37" s="24">
        <f t="shared" si="4"/>
        <v>411743118</v>
      </c>
      <c r="O37" s="24">
        <f t="shared" si="4"/>
        <v>47653608352</v>
      </c>
      <c r="P37" s="430"/>
      <c r="Q37" s="431"/>
      <c r="R37" s="431"/>
      <c r="S37" s="421"/>
    </row>
    <row r="41" spans="1:19" x14ac:dyDescent="0.2">
      <c r="J41" s="143"/>
      <c r="K41" s="143"/>
    </row>
    <row r="42" spans="1:19" x14ac:dyDescent="0.2">
      <c r="J42" s="143"/>
      <c r="K42" s="143"/>
    </row>
  </sheetData>
  <mergeCells count="71">
    <mergeCell ref="A1:S1"/>
    <mergeCell ref="A2:A3"/>
    <mergeCell ref="B2:B3"/>
    <mergeCell ref="C2:C3"/>
    <mergeCell ref="D2:D3"/>
    <mergeCell ref="E2:E3"/>
    <mergeCell ref="F2:H2"/>
    <mergeCell ref="I2:J2"/>
    <mergeCell ref="L2:M2"/>
    <mergeCell ref="N2:O2"/>
    <mergeCell ref="P2:S2"/>
    <mergeCell ref="K2:K3"/>
    <mergeCell ref="A4:A20"/>
    <mergeCell ref="F4:F5"/>
    <mergeCell ref="G4:G5"/>
    <mergeCell ref="H4:H5"/>
    <mergeCell ref="P4:P5"/>
    <mergeCell ref="F8:F9"/>
    <mergeCell ref="G8:G9"/>
    <mergeCell ref="H8:H9"/>
    <mergeCell ref="P8:P9"/>
    <mergeCell ref="G18:G19"/>
    <mergeCell ref="H18:H19"/>
    <mergeCell ref="Q4:Q5"/>
    <mergeCell ref="F6:F7"/>
    <mergeCell ref="G6:G7"/>
    <mergeCell ref="H6:H7"/>
    <mergeCell ref="P6:S7"/>
    <mergeCell ref="Q8:Q9"/>
    <mergeCell ref="F10:F11"/>
    <mergeCell ref="G10:G11"/>
    <mergeCell ref="H10:H11"/>
    <mergeCell ref="P10:S19"/>
    <mergeCell ref="F12:F13"/>
    <mergeCell ref="G12:G13"/>
    <mergeCell ref="H12:H13"/>
    <mergeCell ref="F14:F15"/>
    <mergeCell ref="G14:G15"/>
    <mergeCell ref="H14:H15"/>
    <mergeCell ref="N14:O19"/>
    <mergeCell ref="F16:F17"/>
    <mergeCell ref="G16:G17"/>
    <mergeCell ref="H16:H17"/>
    <mergeCell ref="F18:F19"/>
    <mergeCell ref="A21:A37"/>
    <mergeCell ref="F21:F22"/>
    <mergeCell ref="G21:G22"/>
    <mergeCell ref="H21:H22"/>
    <mergeCell ref="P21:S37"/>
    <mergeCell ref="F23:F24"/>
    <mergeCell ref="G23:G24"/>
    <mergeCell ref="H23:H24"/>
    <mergeCell ref="F25:F26"/>
    <mergeCell ref="G25:G26"/>
    <mergeCell ref="H25:H26"/>
    <mergeCell ref="F27:F28"/>
    <mergeCell ref="G27:G28"/>
    <mergeCell ref="H27:H28"/>
    <mergeCell ref="F29:F30"/>
    <mergeCell ref="G29:G30"/>
    <mergeCell ref="H29:H30"/>
    <mergeCell ref="F31:F32"/>
    <mergeCell ref="G31:G32"/>
    <mergeCell ref="H31:H32"/>
    <mergeCell ref="N31:O36"/>
    <mergeCell ref="F33:F34"/>
    <mergeCell ref="G33:G34"/>
    <mergeCell ref="H33:H34"/>
    <mergeCell ref="F35:F36"/>
    <mergeCell ref="G35:G36"/>
    <mergeCell ref="H35:H3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3"/>
  <sheetViews>
    <sheetView workbookViewId="0">
      <selection activeCell="M22" sqref="M22"/>
    </sheetView>
  </sheetViews>
  <sheetFormatPr baseColWidth="10" defaultColWidth="11" defaultRowHeight="16" x14ac:dyDescent="0.2"/>
  <cols>
    <col min="1" max="1" width="10" style="189" bestFit="1" customWidth="1"/>
    <col min="2" max="2" width="19.83203125" style="189" customWidth="1"/>
    <col min="3" max="3" width="9.6640625" style="189" bestFit="1" customWidth="1"/>
    <col min="4" max="4" width="7.33203125" style="189" bestFit="1" customWidth="1"/>
    <col min="5" max="5" width="17" style="189" customWidth="1"/>
    <col min="6" max="6" width="13.83203125" style="189" bestFit="1" customWidth="1"/>
    <col min="7" max="7" width="17.6640625" style="189" customWidth="1"/>
    <col min="8" max="8" width="13.83203125" style="189" bestFit="1" customWidth="1"/>
    <col min="9" max="9" width="16.83203125" style="189" customWidth="1"/>
    <col min="10" max="10" width="12.83203125" style="189" bestFit="1" customWidth="1"/>
    <col min="11" max="11" width="34.1640625" style="189" customWidth="1"/>
    <col min="12" max="16384" width="11" style="189"/>
  </cols>
  <sheetData>
    <row r="1" spans="1:11" ht="17" thickBot="1" x14ac:dyDescent="0.25">
      <c r="A1" s="469" t="s">
        <v>2839</v>
      </c>
      <c r="B1" s="469"/>
      <c r="C1" s="469"/>
      <c r="D1" s="469"/>
      <c r="E1" s="469"/>
      <c r="F1" s="469"/>
      <c r="G1" s="469"/>
      <c r="H1" s="469"/>
      <c r="I1" s="469"/>
      <c r="J1" s="469"/>
      <c r="K1" s="227"/>
    </row>
    <row r="2" spans="1:11" x14ac:dyDescent="0.2">
      <c r="A2" s="470" t="s">
        <v>0</v>
      </c>
      <c r="B2" s="472" t="s">
        <v>1</v>
      </c>
      <c r="C2" s="474" t="s">
        <v>3</v>
      </c>
      <c r="D2" s="476" t="s">
        <v>4</v>
      </c>
      <c r="E2" s="478" t="s">
        <v>6</v>
      </c>
      <c r="F2" s="479"/>
      <c r="G2" s="478" t="s">
        <v>7</v>
      </c>
      <c r="H2" s="479"/>
      <c r="I2" s="480" t="s">
        <v>8</v>
      </c>
      <c r="J2" s="357"/>
      <c r="K2" s="464" t="s">
        <v>2830</v>
      </c>
    </row>
    <row r="3" spans="1:11" ht="17" thickBot="1" x14ac:dyDescent="0.25">
      <c r="A3" s="471"/>
      <c r="B3" s="473"/>
      <c r="C3" s="475"/>
      <c r="D3" s="477"/>
      <c r="E3" s="270" t="s">
        <v>13</v>
      </c>
      <c r="F3" s="271" t="s">
        <v>14</v>
      </c>
      <c r="G3" s="270" t="s">
        <v>13</v>
      </c>
      <c r="H3" s="271" t="s">
        <v>14</v>
      </c>
      <c r="I3" s="272" t="s">
        <v>13</v>
      </c>
      <c r="J3" s="271" t="s">
        <v>14</v>
      </c>
      <c r="K3" s="465"/>
    </row>
    <row r="4" spans="1:11" x14ac:dyDescent="0.2">
      <c r="A4" s="466" t="s">
        <v>19</v>
      </c>
      <c r="B4" s="273" t="s">
        <v>20</v>
      </c>
      <c r="C4" s="274" t="s">
        <v>32</v>
      </c>
      <c r="D4" s="275" t="s">
        <v>22</v>
      </c>
      <c r="E4" s="276">
        <v>90107563</v>
      </c>
      <c r="F4" s="277">
        <v>13516134450</v>
      </c>
      <c r="G4" s="276">
        <v>70218172</v>
      </c>
      <c r="H4" s="277">
        <v>9580269723</v>
      </c>
      <c r="I4" s="278">
        <v>10357747</v>
      </c>
      <c r="J4" s="277">
        <v>1299597541</v>
      </c>
      <c r="K4" s="279"/>
    </row>
    <row r="5" spans="1:11" x14ac:dyDescent="0.2">
      <c r="A5" s="467"/>
      <c r="B5" s="280" t="s">
        <v>24</v>
      </c>
      <c r="C5" s="281" t="s">
        <v>32</v>
      </c>
      <c r="D5" s="275" t="s">
        <v>22</v>
      </c>
      <c r="E5" s="232">
        <v>90107563</v>
      </c>
      <c r="F5" s="233">
        <v>13516134450</v>
      </c>
      <c r="G5" s="232">
        <v>70218172</v>
      </c>
      <c r="H5" s="233">
        <v>9090420484</v>
      </c>
      <c r="I5" s="282">
        <v>3788013</v>
      </c>
      <c r="J5" s="233">
        <v>410777217</v>
      </c>
      <c r="K5" s="283"/>
    </row>
    <row r="6" spans="1:11" x14ac:dyDescent="0.2">
      <c r="A6" s="467"/>
      <c r="B6" s="280" t="s">
        <v>25</v>
      </c>
      <c r="C6" s="281" t="s">
        <v>32</v>
      </c>
      <c r="D6" s="275" t="s">
        <v>22</v>
      </c>
      <c r="E6" s="232">
        <v>94718284</v>
      </c>
      <c r="F6" s="233">
        <v>14207742600</v>
      </c>
      <c r="G6" s="232">
        <v>73576352</v>
      </c>
      <c r="H6" s="233">
        <v>10059861682</v>
      </c>
      <c r="I6" s="282">
        <v>10657193</v>
      </c>
      <c r="J6" s="233">
        <v>1344191871</v>
      </c>
      <c r="K6" s="283"/>
    </row>
    <row r="7" spans="1:11" ht="17" thickBot="1" x14ac:dyDescent="0.25">
      <c r="A7" s="467"/>
      <c r="B7" s="280" t="s">
        <v>26</v>
      </c>
      <c r="C7" s="281" t="s">
        <v>32</v>
      </c>
      <c r="D7" s="275" t="s">
        <v>22</v>
      </c>
      <c r="E7" s="232">
        <v>94718284</v>
      </c>
      <c r="F7" s="233">
        <v>14207742600</v>
      </c>
      <c r="G7" s="232">
        <v>73576352</v>
      </c>
      <c r="H7" s="233">
        <v>9578726033</v>
      </c>
      <c r="I7" s="282">
        <v>4249135</v>
      </c>
      <c r="J7" s="233">
        <v>460812821</v>
      </c>
      <c r="K7" s="283"/>
    </row>
    <row r="8" spans="1:11" ht="17" thickBot="1" x14ac:dyDescent="0.25">
      <c r="A8" s="468"/>
      <c r="B8" s="235" t="s">
        <v>44</v>
      </c>
      <c r="C8" s="236"/>
      <c r="D8" s="237"/>
      <c r="E8" s="238">
        <f t="shared" ref="E8:J8" si="0">SUM(E4:E7)</f>
        <v>369651694</v>
      </c>
      <c r="F8" s="239">
        <f t="shared" si="0"/>
        <v>55447754100</v>
      </c>
      <c r="G8" s="238">
        <f t="shared" si="0"/>
        <v>287589048</v>
      </c>
      <c r="H8" s="239">
        <f t="shared" si="0"/>
        <v>38309277922</v>
      </c>
      <c r="I8" s="240">
        <f t="shared" si="0"/>
        <v>29052088</v>
      </c>
      <c r="J8" s="239">
        <f t="shared" si="0"/>
        <v>3515379450</v>
      </c>
      <c r="K8" s="241">
        <v>0.98699999999999999</v>
      </c>
    </row>
    <row r="9" spans="1:11" x14ac:dyDescent="0.2">
      <c r="A9" s="466" t="s">
        <v>83</v>
      </c>
      <c r="B9" s="273" t="s">
        <v>45</v>
      </c>
      <c r="C9" s="274" t="s">
        <v>32</v>
      </c>
      <c r="D9" s="275" t="s">
        <v>22</v>
      </c>
      <c r="E9" s="276">
        <v>104036408</v>
      </c>
      <c r="F9" s="277">
        <v>15605461200</v>
      </c>
      <c r="G9" s="276">
        <v>81772085</v>
      </c>
      <c r="H9" s="277">
        <v>11179796963</v>
      </c>
      <c r="I9" s="278">
        <v>11649156</v>
      </c>
      <c r="J9" s="277">
        <v>1469660098</v>
      </c>
      <c r="K9" s="283"/>
    </row>
    <row r="10" spans="1:11" x14ac:dyDescent="0.2">
      <c r="A10" s="467"/>
      <c r="B10" s="280" t="s">
        <v>47</v>
      </c>
      <c r="C10" s="281" t="s">
        <v>32</v>
      </c>
      <c r="D10" s="275" t="s">
        <v>22</v>
      </c>
      <c r="E10" s="232">
        <v>104036408</v>
      </c>
      <c r="F10" s="233">
        <v>15605461200</v>
      </c>
      <c r="G10" s="232">
        <v>81772085</v>
      </c>
      <c r="H10" s="233">
        <v>10586061089</v>
      </c>
      <c r="I10" s="282">
        <v>4356822</v>
      </c>
      <c r="J10" s="233">
        <v>471700913</v>
      </c>
      <c r="K10" s="283"/>
    </row>
    <row r="11" spans="1:11" x14ac:dyDescent="0.2">
      <c r="A11" s="467"/>
      <c r="B11" s="280" t="s">
        <v>48</v>
      </c>
      <c r="C11" s="281" t="s">
        <v>32</v>
      </c>
      <c r="D11" s="275" t="s">
        <v>22</v>
      </c>
      <c r="E11" s="232">
        <v>101528513</v>
      </c>
      <c r="F11" s="233">
        <v>15229276950</v>
      </c>
      <c r="G11" s="232">
        <v>78309295</v>
      </c>
      <c r="H11" s="233">
        <v>10675575110</v>
      </c>
      <c r="I11" s="282">
        <v>12663638</v>
      </c>
      <c r="J11" s="233">
        <v>1591989475</v>
      </c>
      <c r="K11" s="283"/>
    </row>
    <row r="12" spans="1:11" ht="17" thickBot="1" x14ac:dyDescent="0.25">
      <c r="A12" s="467"/>
      <c r="B12" s="280" t="s">
        <v>49</v>
      </c>
      <c r="C12" s="281" t="s">
        <v>32</v>
      </c>
      <c r="D12" s="275" t="s">
        <v>22</v>
      </c>
      <c r="E12" s="232">
        <v>101528513</v>
      </c>
      <c r="F12" s="233">
        <v>15229276950</v>
      </c>
      <c r="G12" s="232">
        <v>78309295</v>
      </c>
      <c r="H12" s="233">
        <v>10125122250</v>
      </c>
      <c r="I12" s="282">
        <v>3922165</v>
      </c>
      <c r="J12" s="233">
        <v>422868604</v>
      </c>
      <c r="K12" s="283"/>
    </row>
    <row r="13" spans="1:11" ht="17" thickBot="1" x14ac:dyDescent="0.25">
      <c r="A13" s="468"/>
      <c r="B13" s="235" t="s">
        <v>44</v>
      </c>
      <c r="C13" s="236"/>
      <c r="D13" s="237"/>
      <c r="E13" s="238">
        <f t="shared" ref="E13:J13" si="1">SUM(E9:E12)</f>
        <v>411129842</v>
      </c>
      <c r="F13" s="239">
        <f t="shared" si="1"/>
        <v>61669476300</v>
      </c>
      <c r="G13" s="238">
        <f t="shared" si="1"/>
        <v>320162760</v>
      </c>
      <c r="H13" s="239">
        <f t="shared" si="1"/>
        <v>42566555412</v>
      </c>
      <c r="I13" s="240">
        <f t="shared" si="1"/>
        <v>32591781</v>
      </c>
      <c r="J13" s="239">
        <f t="shared" si="1"/>
        <v>3956219090</v>
      </c>
      <c r="K13" s="241">
        <v>0.97699999999999998</v>
      </c>
    </row>
  </sheetData>
  <mergeCells count="11">
    <mergeCell ref="K2:K3"/>
    <mergeCell ref="A4:A8"/>
    <mergeCell ref="A9:A13"/>
    <mergeCell ref="A1:J1"/>
    <mergeCell ref="A2:A3"/>
    <mergeCell ref="B2:B3"/>
    <mergeCell ref="C2:C3"/>
    <mergeCell ref="D2:D3"/>
    <mergeCell ref="E2:F2"/>
    <mergeCell ref="G2:H2"/>
    <mergeCell ref="I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7"/>
  <sheetViews>
    <sheetView workbookViewId="0">
      <selection activeCell="A2" sqref="A2:A3"/>
    </sheetView>
  </sheetViews>
  <sheetFormatPr baseColWidth="10" defaultColWidth="11" defaultRowHeight="16" x14ac:dyDescent="0.2"/>
  <cols>
    <col min="1" max="1" width="10" bestFit="1" customWidth="1"/>
    <col min="2" max="2" width="18.5" bestFit="1" customWidth="1"/>
    <col min="3" max="3" width="11.5" bestFit="1" customWidth="1"/>
    <col min="4" max="4" width="7.33203125" bestFit="1" customWidth="1"/>
    <col min="5" max="5" width="14.83203125" bestFit="1" customWidth="1"/>
    <col min="6" max="6" width="13.83203125" bestFit="1" customWidth="1"/>
    <col min="7" max="7" width="9.33203125" bestFit="1" customWidth="1"/>
    <col min="8" max="8" width="14.83203125" bestFit="1" customWidth="1"/>
    <col min="9" max="9" width="12.83203125" bestFit="1" customWidth="1"/>
    <col min="10" max="10" width="9.33203125" bestFit="1" customWidth="1"/>
    <col min="11" max="11" width="14.83203125" bestFit="1" customWidth="1"/>
    <col min="12" max="12" width="12.83203125" bestFit="1" customWidth="1"/>
    <col min="13" max="13" width="9.33203125" bestFit="1" customWidth="1"/>
    <col min="14" max="14" width="14.83203125" bestFit="1" customWidth="1"/>
    <col min="15" max="15" width="12.83203125" bestFit="1" customWidth="1"/>
    <col min="16" max="16" width="9.33203125" bestFit="1" customWidth="1"/>
    <col min="17" max="17" width="14.83203125" bestFit="1" customWidth="1"/>
    <col min="18" max="18" width="12.83203125" bestFit="1" customWidth="1"/>
    <col min="19" max="19" width="9.33203125" bestFit="1" customWidth="1"/>
  </cols>
  <sheetData>
    <row r="1" spans="1:19" ht="17" thickBot="1" x14ac:dyDescent="0.25">
      <c r="A1" s="339" t="s">
        <v>2838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x14ac:dyDescent="0.2">
      <c r="A2" s="405" t="s">
        <v>0</v>
      </c>
      <c r="B2" s="345" t="s">
        <v>1</v>
      </c>
      <c r="C2" s="345" t="s">
        <v>3</v>
      </c>
      <c r="D2" s="484" t="s">
        <v>4</v>
      </c>
      <c r="E2" s="486" t="s">
        <v>62</v>
      </c>
      <c r="F2" s="486"/>
      <c r="G2" s="487"/>
      <c r="H2" s="341" t="s">
        <v>91</v>
      </c>
      <c r="I2" s="486"/>
      <c r="J2" s="487"/>
      <c r="K2" s="486" t="s">
        <v>92</v>
      </c>
      <c r="L2" s="486"/>
      <c r="M2" s="487"/>
      <c r="N2" s="341" t="s">
        <v>93</v>
      </c>
      <c r="O2" s="486"/>
      <c r="P2" s="487"/>
      <c r="Q2" s="341" t="s">
        <v>94</v>
      </c>
      <c r="R2" s="486"/>
      <c r="S2" s="487"/>
    </row>
    <row r="3" spans="1:19" ht="17" thickBot="1" x14ac:dyDescent="0.25">
      <c r="A3" s="483"/>
      <c r="B3" s="346"/>
      <c r="C3" s="346"/>
      <c r="D3" s="485"/>
      <c r="E3" s="1" t="s">
        <v>95</v>
      </c>
      <c r="F3" s="4" t="s">
        <v>14</v>
      </c>
      <c r="G3" s="2" t="s">
        <v>96</v>
      </c>
      <c r="H3" s="3" t="s">
        <v>95</v>
      </c>
      <c r="I3" s="4" t="s">
        <v>14</v>
      </c>
      <c r="J3" s="2" t="s">
        <v>96</v>
      </c>
      <c r="K3" s="1" t="s">
        <v>95</v>
      </c>
      <c r="L3" s="4" t="s">
        <v>14</v>
      </c>
      <c r="M3" s="2" t="s">
        <v>96</v>
      </c>
      <c r="N3" s="3" t="s">
        <v>95</v>
      </c>
      <c r="O3" s="4" t="s">
        <v>14</v>
      </c>
      <c r="P3" s="2" t="s">
        <v>96</v>
      </c>
      <c r="Q3" s="3" t="s">
        <v>95</v>
      </c>
      <c r="R3" s="4" t="s">
        <v>14</v>
      </c>
      <c r="S3" s="2" t="s">
        <v>96</v>
      </c>
    </row>
    <row r="4" spans="1:19" x14ac:dyDescent="0.2">
      <c r="A4" s="481" t="s">
        <v>19</v>
      </c>
      <c r="B4" s="49" t="s">
        <v>66</v>
      </c>
      <c r="C4" s="11" t="s">
        <v>67</v>
      </c>
      <c r="D4" s="43" t="s">
        <v>97</v>
      </c>
      <c r="E4" s="50">
        <v>6313736</v>
      </c>
      <c r="F4" s="27">
        <v>8474419994</v>
      </c>
      <c r="G4" s="51">
        <v>1.5680000000000001</v>
      </c>
      <c r="H4" s="26">
        <v>111659</v>
      </c>
      <c r="I4" s="27">
        <v>192124303</v>
      </c>
      <c r="J4" s="51">
        <v>1.9710000000000001</v>
      </c>
      <c r="K4" s="50">
        <v>105435</v>
      </c>
      <c r="L4" s="27">
        <v>180152755</v>
      </c>
      <c r="M4" s="51">
        <v>1.968</v>
      </c>
      <c r="N4" s="26">
        <v>79614</v>
      </c>
      <c r="O4" s="27">
        <v>116855178</v>
      </c>
      <c r="P4" s="51">
        <v>1.6519999999999999</v>
      </c>
      <c r="Q4" s="26">
        <v>60095</v>
      </c>
      <c r="R4" s="27">
        <v>71502199</v>
      </c>
      <c r="S4" s="51">
        <v>1.31</v>
      </c>
    </row>
    <row r="5" spans="1:19" x14ac:dyDescent="0.2">
      <c r="A5" s="335"/>
      <c r="B5" s="52" t="s">
        <v>69</v>
      </c>
      <c r="C5" s="7" t="s">
        <v>67</v>
      </c>
      <c r="D5" s="44" t="s">
        <v>97</v>
      </c>
      <c r="E5" s="53">
        <v>11662791</v>
      </c>
      <c r="F5" s="32">
        <v>15957086570</v>
      </c>
      <c r="G5" s="54">
        <v>1.609</v>
      </c>
      <c r="H5" s="31">
        <v>226153</v>
      </c>
      <c r="I5" s="32">
        <v>392229748</v>
      </c>
      <c r="J5" s="54">
        <v>2.0110000000000001</v>
      </c>
      <c r="K5" s="53">
        <v>214199</v>
      </c>
      <c r="L5" s="32">
        <v>368286569</v>
      </c>
      <c r="M5" s="54">
        <v>1.9930000000000001</v>
      </c>
      <c r="N5" s="31">
        <v>162977</v>
      </c>
      <c r="O5" s="32">
        <v>240528023</v>
      </c>
      <c r="P5" s="54">
        <v>1.677</v>
      </c>
      <c r="Q5" s="31">
        <v>121967</v>
      </c>
      <c r="R5" s="32">
        <v>144574737</v>
      </c>
      <c r="S5" s="54">
        <v>1.3109999999999999</v>
      </c>
    </row>
    <row r="6" spans="1:19" x14ac:dyDescent="0.2">
      <c r="A6" s="335"/>
      <c r="B6" s="52" t="s">
        <v>70</v>
      </c>
      <c r="C6" s="7" t="s">
        <v>67</v>
      </c>
      <c r="D6" s="44" t="s">
        <v>97</v>
      </c>
      <c r="E6" s="53">
        <v>9627431</v>
      </c>
      <c r="F6" s="32">
        <v>13111578610</v>
      </c>
      <c r="G6" s="54">
        <v>1.593</v>
      </c>
      <c r="H6" s="31">
        <v>191413</v>
      </c>
      <c r="I6" s="32">
        <v>327162794</v>
      </c>
      <c r="J6" s="54">
        <v>1.976</v>
      </c>
      <c r="K6" s="53">
        <v>180247</v>
      </c>
      <c r="L6" s="32">
        <v>306049324</v>
      </c>
      <c r="M6" s="54">
        <v>1.968</v>
      </c>
      <c r="N6" s="31">
        <v>137489</v>
      </c>
      <c r="O6" s="32">
        <v>200320350</v>
      </c>
      <c r="P6" s="54">
        <v>1.6459999999999999</v>
      </c>
      <c r="Q6" s="31">
        <v>104197</v>
      </c>
      <c r="R6" s="32">
        <v>123085993</v>
      </c>
      <c r="S6" s="54">
        <v>1.3069999999999999</v>
      </c>
    </row>
    <row r="7" spans="1:19" ht="17" thickBot="1" x14ac:dyDescent="0.25">
      <c r="A7" s="335"/>
      <c r="B7" s="55" t="s">
        <v>71</v>
      </c>
      <c r="C7" s="9" t="s">
        <v>67</v>
      </c>
      <c r="D7" s="56" t="s">
        <v>97</v>
      </c>
      <c r="E7" s="57">
        <v>13315174</v>
      </c>
      <c r="F7" s="36">
        <v>17962572882</v>
      </c>
      <c r="G7" s="58">
        <v>1.583</v>
      </c>
      <c r="H7" s="35">
        <v>274873</v>
      </c>
      <c r="I7" s="36">
        <v>470399842</v>
      </c>
      <c r="J7" s="58">
        <v>1.9910000000000001</v>
      </c>
      <c r="K7" s="57">
        <v>256614</v>
      </c>
      <c r="L7" s="36">
        <v>434702831</v>
      </c>
      <c r="M7" s="58">
        <v>1.972</v>
      </c>
      <c r="N7" s="35">
        <v>195311</v>
      </c>
      <c r="O7" s="36">
        <v>281881645</v>
      </c>
      <c r="P7" s="58">
        <v>1.633</v>
      </c>
      <c r="Q7" s="35">
        <v>148773</v>
      </c>
      <c r="R7" s="36">
        <v>172826390</v>
      </c>
      <c r="S7" s="58">
        <v>1.278</v>
      </c>
    </row>
    <row r="8" spans="1:19" ht="17" thickBot="1" x14ac:dyDescent="0.25">
      <c r="A8" s="335"/>
      <c r="B8" s="59" t="s">
        <v>44</v>
      </c>
      <c r="C8" s="60"/>
      <c r="D8" s="61"/>
      <c r="E8" s="62">
        <f>SUM(E4:E7)</f>
        <v>40919132</v>
      </c>
      <c r="F8" s="63">
        <f>SUM(F4:F7)</f>
        <v>55505658056</v>
      </c>
      <c r="G8" s="64"/>
      <c r="H8" s="63">
        <f t="shared" ref="H8:O8" si="0">SUM(H4:H7)</f>
        <v>804098</v>
      </c>
      <c r="I8" s="63">
        <f t="shared" si="0"/>
        <v>1381916687</v>
      </c>
      <c r="J8" s="65"/>
      <c r="K8" s="62">
        <f>SUM(K4:K7)</f>
        <v>756495</v>
      </c>
      <c r="L8" s="63">
        <f>SUM(L4:L7)</f>
        <v>1289191479</v>
      </c>
      <c r="M8" s="64"/>
      <c r="N8" s="62">
        <f>SUM(N4:N7)</f>
        <v>575391</v>
      </c>
      <c r="O8" s="63">
        <f t="shared" si="0"/>
        <v>839585196</v>
      </c>
      <c r="P8" s="64"/>
      <c r="Q8" s="62">
        <f>SUM(Q4:Q7)</f>
        <v>435032</v>
      </c>
      <c r="R8" s="66">
        <f>SUM(R4:R7)</f>
        <v>511989319</v>
      </c>
      <c r="S8" s="67">
        <v>1.2989999999999999</v>
      </c>
    </row>
    <row r="9" spans="1:19" x14ac:dyDescent="0.2">
      <c r="A9" s="335"/>
      <c r="B9" s="68" t="s">
        <v>98</v>
      </c>
      <c r="C9" s="5" t="s">
        <v>67</v>
      </c>
      <c r="D9" s="69" t="s">
        <v>97</v>
      </c>
      <c r="E9" s="50">
        <v>27036023</v>
      </c>
      <c r="F9" s="27">
        <v>32876499700</v>
      </c>
      <c r="G9" s="28">
        <v>1.4610000000000001</v>
      </c>
      <c r="H9" s="70">
        <v>463163</v>
      </c>
      <c r="I9" s="71">
        <v>647720977</v>
      </c>
      <c r="J9" s="72">
        <v>1.585</v>
      </c>
      <c r="K9" s="70">
        <v>437244</v>
      </c>
      <c r="L9" s="71">
        <v>608104710</v>
      </c>
      <c r="M9" s="72">
        <v>1.5840000000000001</v>
      </c>
      <c r="N9" s="50">
        <v>395758</v>
      </c>
      <c r="O9" s="27">
        <v>526459634</v>
      </c>
      <c r="P9" s="51">
        <v>1.534</v>
      </c>
      <c r="Q9" s="26">
        <v>392406</v>
      </c>
      <c r="R9" s="27">
        <v>519052980</v>
      </c>
      <c r="S9" s="51">
        <v>1.5289999999999999</v>
      </c>
    </row>
    <row r="10" spans="1:19" ht="17" thickBot="1" x14ac:dyDescent="0.25">
      <c r="A10" s="335"/>
      <c r="B10" s="55" t="s">
        <v>99</v>
      </c>
      <c r="C10" s="9" t="s">
        <v>67</v>
      </c>
      <c r="D10" s="56" t="s">
        <v>97</v>
      </c>
      <c r="E10" s="57">
        <v>23724922</v>
      </c>
      <c r="F10" s="36">
        <v>29442511209</v>
      </c>
      <c r="G10" s="37">
        <v>1.506</v>
      </c>
      <c r="H10" s="35">
        <v>418230</v>
      </c>
      <c r="I10" s="36">
        <v>594816871</v>
      </c>
      <c r="J10" s="58">
        <v>1.6</v>
      </c>
      <c r="K10" s="73">
        <v>395419</v>
      </c>
      <c r="L10" s="74">
        <v>559216526</v>
      </c>
      <c r="M10" s="75">
        <v>1.5980000000000001</v>
      </c>
      <c r="N10" s="57">
        <v>358873</v>
      </c>
      <c r="O10" s="36">
        <v>485810394</v>
      </c>
      <c r="P10" s="58">
        <v>1.5389999999999999</v>
      </c>
      <c r="Q10" s="35">
        <v>355553</v>
      </c>
      <c r="R10" s="36">
        <v>478512316</v>
      </c>
      <c r="S10" s="58">
        <v>1.5369999999999999</v>
      </c>
    </row>
    <row r="11" spans="1:19" ht="17" thickBot="1" x14ac:dyDescent="0.25">
      <c r="A11" s="335"/>
      <c r="B11" s="76" t="s">
        <v>44</v>
      </c>
      <c r="C11" s="77"/>
      <c r="D11" s="78"/>
      <c r="E11" s="79">
        <f>SUM(E9:E10)</f>
        <v>50760945</v>
      </c>
      <c r="F11" s="80">
        <f>SUM(F9:F10)</f>
        <v>62319010909</v>
      </c>
      <c r="G11" s="81"/>
      <c r="H11" s="79">
        <f>SUM(H9:H10)</f>
        <v>881393</v>
      </c>
      <c r="I11" s="80">
        <f>SUM(I9:I10)</f>
        <v>1242537848</v>
      </c>
      <c r="J11" s="82"/>
      <c r="K11" s="79">
        <f>SUM(K9:K10)</f>
        <v>832663</v>
      </c>
      <c r="L11" s="80">
        <f>SUM(L9:L10)</f>
        <v>1167321236</v>
      </c>
      <c r="M11" s="81"/>
      <c r="N11" s="79">
        <f>SUM(N9:N10)</f>
        <v>754631</v>
      </c>
      <c r="O11" s="80">
        <f>SUM(O9:O10)</f>
        <v>1012270028</v>
      </c>
      <c r="P11" s="82"/>
      <c r="Q11" s="83">
        <f>SUM(Q9:Q10)</f>
        <v>747959</v>
      </c>
      <c r="R11" s="80">
        <f>SUM(R9:R10)</f>
        <v>997565296</v>
      </c>
      <c r="S11" s="84">
        <v>1.5349999999999999</v>
      </c>
    </row>
    <row r="12" spans="1:19" x14ac:dyDescent="0.2">
      <c r="A12" s="481" t="s">
        <v>83</v>
      </c>
      <c r="B12" s="49" t="s">
        <v>84</v>
      </c>
      <c r="C12" s="11" t="s">
        <v>67</v>
      </c>
      <c r="D12" s="85" t="s">
        <v>97</v>
      </c>
      <c r="E12" s="26">
        <v>9698301</v>
      </c>
      <c r="F12" s="27">
        <v>9958968353</v>
      </c>
      <c r="G12" s="51">
        <v>1.27</v>
      </c>
      <c r="H12" s="50">
        <v>341516</v>
      </c>
      <c r="I12" s="27">
        <v>456491219</v>
      </c>
      <c r="J12" s="28">
        <v>1.5209999999999999</v>
      </c>
      <c r="K12" s="26">
        <v>313026</v>
      </c>
      <c r="L12" s="27">
        <v>412026269</v>
      </c>
      <c r="M12" s="51">
        <v>1.4970000000000001</v>
      </c>
      <c r="N12" s="26">
        <v>285471</v>
      </c>
      <c r="O12" s="27">
        <v>347778931</v>
      </c>
      <c r="P12" s="51">
        <v>1.4039999999999999</v>
      </c>
      <c r="Q12" s="50">
        <v>270731</v>
      </c>
      <c r="R12" s="27">
        <v>317379882</v>
      </c>
      <c r="S12" s="51">
        <v>1.351</v>
      </c>
    </row>
    <row r="13" spans="1:19" x14ac:dyDescent="0.2">
      <c r="A13" s="335"/>
      <c r="B13" s="52" t="s">
        <v>85</v>
      </c>
      <c r="C13" s="7" t="s">
        <v>67</v>
      </c>
      <c r="D13" s="86" t="s">
        <v>97</v>
      </c>
      <c r="E13" s="31">
        <v>11952073</v>
      </c>
      <c r="F13" s="32">
        <v>12229489327</v>
      </c>
      <c r="G13" s="54">
        <v>1.2569999999999999</v>
      </c>
      <c r="H13" s="53">
        <v>363973</v>
      </c>
      <c r="I13" s="32">
        <v>479619802</v>
      </c>
      <c r="J13" s="33">
        <v>1.4910000000000001</v>
      </c>
      <c r="K13" s="31">
        <v>330776</v>
      </c>
      <c r="L13" s="32">
        <v>429200862</v>
      </c>
      <c r="M13" s="54">
        <v>1.468</v>
      </c>
      <c r="N13" s="31">
        <v>302437</v>
      </c>
      <c r="O13" s="32">
        <v>363574092</v>
      </c>
      <c r="P13" s="54">
        <v>1.377</v>
      </c>
      <c r="Q13" s="53">
        <v>287846</v>
      </c>
      <c r="R13" s="32">
        <v>334275659</v>
      </c>
      <c r="S13" s="54">
        <v>1.33</v>
      </c>
    </row>
    <row r="14" spans="1:19" x14ac:dyDescent="0.2">
      <c r="A14" s="335"/>
      <c r="B14" s="52" t="s">
        <v>86</v>
      </c>
      <c r="C14" s="7" t="s">
        <v>67</v>
      </c>
      <c r="D14" s="86" t="s">
        <v>97</v>
      </c>
      <c r="E14" s="31">
        <v>9811422</v>
      </c>
      <c r="F14" s="32">
        <v>10375586963</v>
      </c>
      <c r="G14" s="54">
        <v>1.2809999999999999</v>
      </c>
      <c r="H14" s="53">
        <v>326883</v>
      </c>
      <c r="I14" s="32">
        <v>444487673</v>
      </c>
      <c r="J14" s="33">
        <v>1.5449999999999999</v>
      </c>
      <c r="K14" s="31">
        <v>297613</v>
      </c>
      <c r="L14" s="32">
        <v>398981317</v>
      </c>
      <c r="M14" s="54">
        <v>1.5189999999999999</v>
      </c>
      <c r="N14" s="31">
        <v>270835</v>
      </c>
      <c r="O14" s="32">
        <v>335247194</v>
      </c>
      <c r="P14" s="54">
        <v>1.4119999999999999</v>
      </c>
      <c r="Q14" s="53">
        <v>256000</v>
      </c>
      <c r="R14" s="32">
        <v>304187505</v>
      </c>
      <c r="S14" s="54">
        <v>1.36</v>
      </c>
    </row>
    <row r="15" spans="1:19" x14ac:dyDescent="0.2">
      <c r="A15" s="335"/>
      <c r="B15" s="52" t="s">
        <v>87</v>
      </c>
      <c r="C15" s="7" t="s">
        <v>67</v>
      </c>
      <c r="D15" s="86" t="s">
        <v>97</v>
      </c>
      <c r="E15" s="31">
        <v>5707854</v>
      </c>
      <c r="F15" s="32">
        <v>5862143720</v>
      </c>
      <c r="G15" s="54">
        <v>1.296</v>
      </c>
      <c r="H15" s="53">
        <v>204642</v>
      </c>
      <c r="I15" s="32">
        <v>271556473</v>
      </c>
      <c r="J15" s="33">
        <v>1.5209999999999999</v>
      </c>
      <c r="K15" s="31">
        <v>170601</v>
      </c>
      <c r="L15" s="32">
        <v>220146785</v>
      </c>
      <c r="M15" s="54">
        <v>1.476</v>
      </c>
      <c r="N15" s="31">
        <v>155618</v>
      </c>
      <c r="O15" s="32">
        <v>185940071</v>
      </c>
      <c r="P15" s="54">
        <v>1.3859999999999999</v>
      </c>
      <c r="Q15" s="53">
        <v>148031</v>
      </c>
      <c r="R15" s="32">
        <v>170623051</v>
      </c>
      <c r="S15" s="54">
        <v>1.3360000000000001</v>
      </c>
    </row>
    <row r="16" spans="1:19" ht="17" thickBot="1" x14ac:dyDescent="0.25">
      <c r="A16" s="335"/>
      <c r="B16" s="55" t="s">
        <v>88</v>
      </c>
      <c r="C16" s="9" t="s">
        <v>67</v>
      </c>
      <c r="D16" s="87" t="s">
        <v>97</v>
      </c>
      <c r="E16" s="35">
        <v>15530654</v>
      </c>
      <c r="F16" s="36">
        <v>16677967114</v>
      </c>
      <c r="G16" s="58">
        <v>1.2949999999999999</v>
      </c>
      <c r="H16" s="57">
        <v>381125</v>
      </c>
      <c r="I16" s="36">
        <v>528974158</v>
      </c>
      <c r="J16" s="37">
        <v>1.5680000000000001</v>
      </c>
      <c r="K16" s="35">
        <v>356395</v>
      </c>
      <c r="L16" s="36">
        <v>489840027</v>
      </c>
      <c r="M16" s="58">
        <v>1.5549999999999999</v>
      </c>
      <c r="N16" s="35">
        <v>322479</v>
      </c>
      <c r="O16" s="36">
        <v>407769506</v>
      </c>
      <c r="P16" s="58">
        <v>1.4379999999999999</v>
      </c>
      <c r="Q16" s="57">
        <v>303434</v>
      </c>
      <c r="R16" s="36">
        <v>367154877</v>
      </c>
      <c r="S16" s="58">
        <v>1.383</v>
      </c>
    </row>
    <row r="17" spans="1:19" ht="17" thickBot="1" x14ac:dyDescent="0.25">
      <c r="A17" s="482"/>
      <c r="B17" s="59" t="s">
        <v>44</v>
      </c>
      <c r="C17" s="60"/>
      <c r="D17" s="47"/>
      <c r="E17" s="62">
        <f>SUM(E12:E16)</f>
        <v>52700304</v>
      </c>
      <c r="F17" s="66">
        <f>SUM(F12:F16)</f>
        <v>55104155477</v>
      </c>
      <c r="G17" s="88"/>
      <c r="H17" s="63">
        <f t="shared" ref="H17:I17" si="1">SUM(H12:H16)</f>
        <v>1618139</v>
      </c>
      <c r="I17" s="66">
        <f t="shared" si="1"/>
        <v>2181129325</v>
      </c>
      <c r="J17" s="89"/>
      <c r="K17" s="62">
        <f>SUM(K12:K16)</f>
        <v>1468411</v>
      </c>
      <c r="L17" s="66">
        <f>SUM(L12:L16)</f>
        <v>1950195260</v>
      </c>
      <c r="M17" s="88"/>
      <c r="N17" s="62">
        <f>SUM(N12:N16)</f>
        <v>1336840</v>
      </c>
      <c r="O17" s="66">
        <f t="shared" ref="O17" si="2">SUM(O12:O16)</f>
        <v>1640309794</v>
      </c>
      <c r="P17" s="88"/>
      <c r="Q17" s="63">
        <f>SUM(Q12:Q16)</f>
        <v>1266042</v>
      </c>
      <c r="R17" s="66">
        <f>SUM(R12:R16)</f>
        <v>1493620974</v>
      </c>
      <c r="S17" s="67">
        <v>1.3540000000000001</v>
      </c>
    </row>
  </sheetData>
  <mergeCells count="12">
    <mergeCell ref="A4:A11"/>
    <mergeCell ref="A12:A17"/>
    <mergeCell ref="A1:S1"/>
    <mergeCell ref="A2:A3"/>
    <mergeCell ref="B2:B3"/>
    <mergeCell ref="C2:C3"/>
    <mergeCell ref="D2:D3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4"/>
  <sheetViews>
    <sheetView workbookViewId="0">
      <selection activeCell="H6" sqref="H6"/>
    </sheetView>
  </sheetViews>
  <sheetFormatPr baseColWidth="10" defaultColWidth="11" defaultRowHeight="16" x14ac:dyDescent="0.2"/>
  <cols>
    <col min="1" max="1" width="25.6640625" bestFit="1" customWidth="1"/>
    <col min="2" max="2" width="11.6640625" bestFit="1" customWidth="1"/>
    <col min="3" max="3" width="7" bestFit="1" customWidth="1"/>
    <col min="4" max="4" width="12.5" bestFit="1" customWidth="1"/>
    <col min="5" max="5" width="11.6640625" bestFit="1" customWidth="1"/>
    <col min="6" max="6" width="7" bestFit="1" customWidth="1"/>
    <col min="7" max="7" width="14" customWidth="1"/>
  </cols>
  <sheetData>
    <row r="1" spans="1:7" x14ac:dyDescent="0.2">
      <c r="A1" s="488" t="s">
        <v>2837</v>
      </c>
      <c r="B1" s="489"/>
      <c r="C1" s="489"/>
      <c r="D1" s="489"/>
      <c r="E1" s="489"/>
      <c r="F1" s="489"/>
      <c r="G1" s="490"/>
    </row>
    <row r="2" spans="1:7" x14ac:dyDescent="0.2">
      <c r="A2" s="90"/>
      <c r="B2" s="330" t="s">
        <v>2706</v>
      </c>
      <c r="C2" s="330"/>
      <c r="D2" s="330"/>
      <c r="E2" s="330" t="s">
        <v>2707</v>
      </c>
      <c r="F2" s="330"/>
      <c r="G2" s="330"/>
    </row>
    <row r="3" spans="1:7" x14ac:dyDescent="0.2">
      <c r="A3" s="90"/>
      <c r="B3" s="191" t="s">
        <v>2708</v>
      </c>
      <c r="C3" s="191" t="s">
        <v>2709</v>
      </c>
      <c r="D3" s="191" t="s">
        <v>2710</v>
      </c>
      <c r="E3" s="191" t="s">
        <v>2708</v>
      </c>
      <c r="F3" s="191" t="s">
        <v>2709</v>
      </c>
      <c r="G3" s="191" t="s">
        <v>2710</v>
      </c>
    </row>
    <row r="4" spans="1:7" x14ac:dyDescent="0.2">
      <c r="A4" s="90" t="s">
        <v>104</v>
      </c>
      <c r="B4" s="20">
        <v>45.21</v>
      </c>
      <c r="C4" s="20">
        <v>46.47</v>
      </c>
      <c r="D4" s="20">
        <v>38.81</v>
      </c>
      <c r="E4" s="20">
        <v>44.58</v>
      </c>
      <c r="F4" s="192">
        <v>41.55</v>
      </c>
      <c r="G4" s="20">
        <v>38.86</v>
      </c>
    </row>
    <row r="5" spans="1:7" x14ac:dyDescent="0.2">
      <c r="A5" s="90" t="s">
        <v>105</v>
      </c>
      <c r="B5" s="8">
        <v>211</v>
      </c>
      <c r="C5" s="20">
        <v>1</v>
      </c>
      <c r="D5" s="20">
        <v>696</v>
      </c>
      <c r="E5" s="8">
        <v>200</v>
      </c>
      <c r="F5" s="8">
        <v>2</v>
      </c>
      <c r="G5" s="8">
        <v>552</v>
      </c>
    </row>
    <row r="6" spans="1:7" x14ac:dyDescent="0.2">
      <c r="A6" s="90" t="s">
        <v>106</v>
      </c>
      <c r="B6" s="8">
        <v>6262503</v>
      </c>
      <c r="C6" s="8">
        <v>13955</v>
      </c>
      <c r="D6" s="8">
        <v>20516427</v>
      </c>
      <c r="E6" s="8">
        <v>4400818</v>
      </c>
      <c r="F6" s="8">
        <v>23170</v>
      </c>
      <c r="G6" s="8">
        <v>23622411</v>
      </c>
    </row>
    <row r="7" spans="1:7" x14ac:dyDescent="0.2">
      <c r="A7" s="90" t="s">
        <v>107</v>
      </c>
      <c r="B7" s="20">
        <v>40900</v>
      </c>
      <c r="C7" s="20">
        <v>13955</v>
      </c>
      <c r="D7" s="20">
        <v>16295</v>
      </c>
      <c r="E7" s="20">
        <v>25496</v>
      </c>
      <c r="F7" s="20">
        <v>20788</v>
      </c>
      <c r="G7" s="20">
        <v>51092</v>
      </c>
    </row>
    <row r="8" spans="1:7" x14ac:dyDescent="0.2">
      <c r="A8" s="90" t="s">
        <v>108</v>
      </c>
      <c r="B8" s="20">
        <v>307577</v>
      </c>
      <c r="C8" s="20">
        <v>13955</v>
      </c>
      <c r="D8" s="20">
        <v>167153</v>
      </c>
      <c r="E8" s="20">
        <v>159703</v>
      </c>
      <c r="F8" s="20">
        <v>20788</v>
      </c>
      <c r="G8" s="20">
        <v>827212</v>
      </c>
    </row>
    <row r="9" spans="1:7" x14ac:dyDescent="0.2">
      <c r="A9" s="90" t="s">
        <v>109</v>
      </c>
      <c r="B9" s="8">
        <v>293</v>
      </c>
      <c r="C9" s="20">
        <v>5</v>
      </c>
      <c r="D9" s="20">
        <v>696</v>
      </c>
      <c r="E9" s="8">
        <v>205</v>
      </c>
      <c r="F9" s="8">
        <v>2</v>
      </c>
      <c r="G9" s="8">
        <v>553</v>
      </c>
    </row>
    <row r="10" spans="1:7" x14ac:dyDescent="0.2">
      <c r="A10" s="90" t="s">
        <v>110</v>
      </c>
      <c r="B10" s="20">
        <v>31616</v>
      </c>
      <c r="C10" s="20">
        <v>9079</v>
      </c>
      <c r="D10" s="20">
        <v>32347</v>
      </c>
      <c r="E10" s="20">
        <v>25464</v>
      </c>
      <c r="F10" s="20">
        <v>20788</v>
      </c>
      <c r="G10" s="20">
        <v>51092</v>
      </c>
    </row>
    <row r="11" spans="1:7" x14ac:dyDescent="0.2">
      <c r="A11" s="90" t="s">
        <v>111</v>
      </c>
      <c r="B11" s="20">
        <v>175064</v>
      </c>
      <c r="C11" s="20">
        <v>9079</v>
      </c>
      <c r="D11" s="20">
        <v>167153</v>
      </c>
      <c r="E11" s="20">
        <v>159703</v>
      </c>
      <c r="F11" s="20">
        <v>20788</v>
      </c>
      <c r="G11" s="20">
        <v>827212</v>
      </c>
    </row>
    <row r="12" spans="1:7" x14ac:dyDescent="0.2">
      <c r="A12" s="90" t="s">
        <v>112</v>
      </c>
      <c r="B12" s="8">
        <v>23</v>
      </c>
      <c r="C12" s="8">
        <v>0</v>
      </c>
      <c r="D12" s="8">
        <v>74</v>
      </c>
      <c r="E12" s="20">
        <v>13</v>
      </c>
      <c r="F12" s="8">
        <v>0</v>
      </c>
      <c r="G12" s="8">
        <v>115</v>
      </c>
    </row>
    <row r="13" spans="1:7" x14ac:dyDescent="0.2">
      <c r="A13" s="90" t="s">
        <v>113</v>
      </c>
      <c r="B13" s="94">
        <v>47.74</v>
      </c>
      <c r="C13" s="94">
        <v>0</v>
      </c>
      <c r="D13" s="94">
        <v>28.82</v>
      </c>
      <c r="E13" s="94">
        <v>23.23</v>
      </c>
      <c r="F13" s="94">
        <v>0</v>
      </c>
      <c r="G13" s="94">
        <v>50.19</v>
      </c>
    </row>
    <row r="14" spans="1:7" x14ac:dyDescent="0.2">
      <c r="A14" s="90" t="s">
        <v>114</v>
      </c>
      <c r="B14" s="20">
        <v>0.13100000000000001</v>
      </c>
      <c r="C14" s="20">
        <v>2.8660000000000001</v>
      </c>
      <c r="D14" s="20">
        <v>0</v>
      </c>
      <c r="E14" s="20">
        <v>1.0999999999999999E-2</v>
      </c>
      <c r="F14" s="20">
        <v>0</v>
      </c>
      <c r="G14" s="20">
        <v>0</v>
      </c>
    </row>
  </sheetData>
  <mergeCells count="3">
    <mergeCell ref="A1:G1"/>
    <mergeCell ref="B2:D2"/>
    <mergeCell ref="E2:G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0"/>
  <sheetViews>
    <sheetView workbookViewId="0">
      <selection activeCell="A2" sqref="A2"/>
    </sheetView>
  </sheetViews>
  <sheetFormatPr baseColWidth="10" defaultColWidth="11" defaultRowHeight="16" x14ac:dyDescent="0.2"/>
  <cols>
    <col min="1" max="1" width="16.83203125" customWidth="1"/>
    <col min="5" max="5" width="16.83203125" bestFit="1" customWidth="1"/>
  </cols>
  <sheetData>
    <row r="1" spans="1:5" x14ac:dyDescent="0.2">
      <c r="A1" s="103" t="s">
        <v>2836</v>
      </c>
      <c r="B1" s="103"/>
      <c r="C1" s="103"/>
      <c r="D1" s="103"/>
      <c r="E1" s="103"/>
    </row>
    <row r="2" spans="1:5" x14ac:dyDescent="0.2">
      <c r="A2" s="95" t="s">
        <v>2711</v>
      </c>
      <c r="B2" s="95" t="s">
        <v>2712</v>
      </c>
      <c r="C2" s="95" t="s">
        <v>2713</v>
      </c>
      <c r="D2" s="95" t="s">
        <v>2714</v>
      </c>
      <c r="E2" s="95" t="s">
        <v>2715</v>
      </c>
    </row>
    <row r="3" spans="1:5" x14ac:dyDescent="0.2">
      <c r="A3" s="20" t="s">
        <v>2716</v>
      </c>
      <c r="B3" s="20">
        <v>5820</v>
      </c>
      <c r="C3" s="20">
        <v>7242</v>
      </c>
      <c r="D3" s="20">
        <f>(C3-B3)+1</f>
        <v>1423</v>
      </c>
      <c r="E3" s="20" t="s">
        <v>2717</v>
      </c>
    </row>
    <row r="4" spans="1:5" x14ac:dyDescent="0.2">
      <c r="A4" s="20" t="s">
        <v>2718</v>
      </c>
      <c r="B4" s="20">
        <v>36616</v>
      </c>
      <c r="C4" s="20">
        <v>36682</v>
      </c>
      <c r="D4" s="20">
        <f t="shared" ref="D4:D10" si="0">(C4-B4)+1</f>
        <v>67</v>
      </c>
      <c r="E4" s="20" t="s">
        <v>2719</v>
      </c>
    </row>
    <row r="5" spans="1:5" x14ac:dyDescent="0.2">
      <c r="A5" s="20" t="s">
        <v>2718</v>
      </c>
      <c r="B5" s="20">
        <v>138809</v>
      </c>
      <c r="C5" s="20">
        <v>138908</v>
      </c>
      <c r="D5" s="20">
        <f t="shared" si="0"/>
        <v>100</v>
      </c>
      <c r="E5" s="20" t="s">
        <v>2720</v>
      </c>
    </row>
    <row r="6" spans="1:5" x14ac:dyDescent="0.2">
      <c r="A6" s="20" t="s">
        <v>2718</v>
      </c>
      <c r="B6" s="20">
        <v>166910</v>
      </c>
      <c r="C6" s="20">
        <v>167585</v>
      </c>
      <c r="D6" s="20">
        <f t="shared" si="0"/>
        <v>676</v>
      </c>
      <c r="E6" s="20" t="s">
        <v>2721</v>
      </c>
    </row>
    <row r="7" spans="1:5" x14ac:dyDescent="0.2">
      <c r="A7" s="20" t="s">
        <v>2718</v>
      </c>
      <c r="B7" s="20">
        <v>173803</v>
      </c>
      <c r="C7" s="20">
        <v>173989</v>
      </c>
      <c r="D7" s="20">
        <f t="shared" si="0"/>
        <v>187</v>
      </c>
      <c r="E7" s="20" t="s">
        <v>2722</v>
      </c>
    </row>
    <row r="8" spans="1:5" x14ac:dyDescent="0.2">
      <c r="A8" s="20" t="s">
        <v>2718</v>
      </c>
      <c r="B8" s="20">
        <v>178031</v>
      </c>
      <c r="C8" s="20">
        <v>179104</v>
      </c>
      <c r="D8" s="20">
        <f t="shared" si="0"/>
        <v>1074</v>
      </c>
      <c r="E8" s="20" t="s">
        <v>2723</v>
      </c>
    </row>
    <row r="9" spans="1:5" x14ac:dyDescent="0.2">
      <c r="A9" s="20" t="s">
        <v>2718</v>
      </c>
      <c r="B9" s="20">
        <v>197625</v>
      </c>
      <c r="C9" s="20">
        <v>197676</v>
      </c>
      <c r="D9" s="20">
        <f t="shared" si="0"/>
        <v>52</v>
      </c>
      <c r="E9" s="20" t="s">
        <v>2722</v>
      </c>
    </row>
    <row r="10" spans="1:5" x14ac:dyDescent="0.2">
      <c r="A10" s="20" t="s">
        <v>2718</v>
      </c>
      <c r="B10" s="20">
        <v>260226</v>
      </c>
      <c r="C10" s="20">
        <v>260328</v>
      </c>
      <c r="D10" s="20">
        <f t="shared" si="0"/>
        <v>103</v>
      </c>
      <c r="E10" s="20" t="s">
        <v>2720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7"/>
  <sheetViews>
    <sheetView zoomScale="140" zoomScaleNormal="140" workbookViewId="0">
      <selection activeCell="A11" sqref="A11"/>
    </sheetView>
  </sheetViews>
  <sheetFormatPr baseColWidth="10" defaultColWidth="11" defaultRowHeight="16" x14ac:dyDescent="0.2"/>
  <cols>
    <col min="1" max="1" width="37.33203125" style="147" customWidth="1"/>
    <col min="2" max="2" width="25.83203125" style="147" customWidth="1"/>
    <col min="3" max="3" width="25" style="147" customWidth="1"/>
    <col min="4" max="4" width="26.33203125" style="147" customWidth="1"/>
    <col min="5" max="5" width="25.5" style="147" customWidth="1"/>
    <col min="6" max="16384" width="11" style="147"/>
  </cols>
  <sheetData>
    <row r="1" spans="1:5" ht="17" thickBot="1" x14ac:dyDescent="0.25">
      <c r="A1" s="226" t="s">
        <v>2863</v>
      </c>
      <c r="B1" s="227"/>
      <c r="C1" s="227"/>
      <c r="D1" s="227"/>
      <c r="E1" s="227"/>
    </row>
    <row r="2" spans="1:5" ht="56" customHeight="1" thickBot="1" x14ac:dyDescent="0.25">
      <c r="A2" s="492" t="s">
        <v>2825</v>
      </c>
      <c r="B2" s="224" t="s">
        <v>2826</v>
      </c>
      <c r="C2" s="225" t="s">
        <v>2827</v>
      </c>
      <c r="D2" s="224" t="s">
        <v>2828</v>
      </c>
      <c r="E2" s="225" t="s">
        <v>2829</v>
      </c>
    </row>
    <row r="3" spans="1:5" x14ac:dyDescent="0.2">
      <c r="A3" s="228" t="s">
        <v>104</v>
      </c>
      <c r="B3" s="229">
        <v>55.14</v>
      </c>
      <c r="C3" s="230">
        <v>54.55</v>
      </c>
      <c r="D3" s="229">
        <v>55.38</v>
      </c>
      <c r="E3" s="230">
        <v>54.81</v>
      </c>
    </row>
    <row r="4" spans="1:5" x14ac:dyDescent="0.2">
      <c r="A4" s="231" t="s">
        <v>2747</v>
      </c>
      <c r="B4" s="232">
        <v>301434</v>
      </c>
      <c r="C4" s="233">
        <v>594375</v>
      </c>
      <c r="D4" s="232">
        <v>285700</v>
      </c>
      <c r="E4" s="233">
        <v>540709</v>
      </c>
    </row>
    <row r="5" spans="1:5" x14ac:dyDescent="0.2">
      <c r="A5" s="231" t="s">
        <v>106</v>
      </c>
      <c r="B5" s="232">
        <v>257011626</v>
      </c>
      <c r="C5" s="233">
        <v>363860867</v>
      </c>
      <c r="D5" s="232">
        <v>251373273</v>
      </c>
      <c r="E5" s="233">
        <v>332862769</v>
      </c>
    </row>
    <row r="6" spans="1:5" x14ac:dyDescent="0.2">
      <c r="A6" s="231" t="s">
        <v>107</v>
      </c>
      <c r="B6" s="232">
        <v>1507</v>
      </c>
      <c r="C6" s="233">
        <v>1005</v>
      </c>
      <c r="D6" s="232">
        <v>1568</v>
      </c>
      <c r="E6" s="233">
        <v>1015</v>
      </c>
    </row>
    <row r="7" spans="1:5" ht="52" thickBot="1" x14ac:dyDescent="0.25">
      <c r="A7" s="234" t="s">
        <v>2871</v>
      </c>
      <c r="B7" s="493" t="s">
        <v>2820</v>
      </c>
      <c r="C7" s="494" t="s">
        <v>2821</v>
      </c>
      <c r="D7" s="493" t="s">
        <v>2865</v>
      </c>
      <c r="E7" s="494" t="s">
        <v>2866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30"/>
  <sheetViews>
    <sheetView workbookViewId="0">
      <selection activeCell="C9" sqref="C9"/>
    </sheetView>
  </sheetViews>
  <sheetFormatPr baseColWidth="10" defaultColWidth="11" defaultRowHeight="16" x14ac:dyDescent="0.2"/>
  <cols>
    <col min="1" max="1" width="26.6640625" bestFit="1" customWidth="1"/>
    <col min="2" max="2" width="5.6640625" bestFit="1" customWidth="1"/>
    <col min="3" max="3" width="30.33203125" bestFit="1" customWidth="1"/>
    <col min="4" max="4" width="18.83203125" bestFit="1" customWidth="1"/>
    <col min="5" max="5" width="17.5" bestFit="1" customWidth="1"/>
    <col min="6" max="6" width="22" bestFit="1" customWidth="1"/>
  </cols>
  <sheetData>
    <row r="1" spans="1:6" x14ac:dyDescent="0.2">
      <c r="A1" s="491" t="s">
        <v>2835</v>
      </c>
      <c r="B1" s="491"/>
      <c r="C1" s="491"/>
      <c r="D1" s="491"/>
      <c r="E1" s="491"/>
      <c r="F1" s="491"/>
    </row>
    <row r="2" spans="1:6" x14ac:dyDescent="0.2">
      <c r="A2" s="95" t="s">
        <v>115</v>
      </c>
      <c r="B2" s="95" t="s">
        <v>116</v>
      </c>
      <c r="C2" s="95" t="s">
        <v>117</v>
      </c>
      <c r="D2" s="95" t="s">
        <v>118</v>
      </c>
      <c r="E2" s="95" t="s">
        <v>119</v>
      </c>
      <c r="F2" s="95" t="s">
        <v>120</v>
      </c>
    </row>
    <row r="3" spans="1:6" x14ac:dyDescent="0.2">
      <c r="A3" s="126" t="s">
        <v>121</v>
      </c>
      <c r="B3" s="126" t="s">
        <v>122</v>
      </c>
      <c r="C3" s="126" t="s">
        <v>123</v>
      </c>
      <c r="D3" s="126" t="s">
        <v>124</v>
      </c>
      <c r="E3" s="126" t="s">
        <v>125</v>
      </c>
      <c r="F3" s="126" t="s">
        <v>126</v>
      </c>
    </row>
    <row r="4" spans="1:6" x14ac:dyDescent="0.2">
      <c r="A4" s="126" t="s">
        <v>127</v>
      </c>
      <c r="B4" s="126" t="s">
        <v>122</v>
      </c>
      <c r="C4" s="126" t="s">
        <v>128</v>
      </c>
      <c r="D4" s="126" t="s">
        <v>129</v>
      </c>
      <c r="E4" s="126" t="s">
        <v>130</v>
      </c>
      <c r="F4" s="126" t="s">
        <v>131</v>
      </c>
    </row>
    <row r="5" spans="1:6" x14ac:dyDescent="0.2">
      <c r="A5" s="126" t="s">
        <v>127</v>
      </c>
      <c r="B5" s="126" t="s">
        <v>122</v>
      </c>
      <c r="C5" s="126" t="s">
        <v>132</v>
      </c>
      <c r="D5" s="126" t="s">
        <v>129</v>
      </c>
      <c r="E5" s="126" t="s">
        <v>125</v>
      </c>
      <c r="F5" s="126" t="s">
        <v>133</v>
      </c>
    </row>
    <row r="6" spans="1:6" x14ac:dyDescent="0.2">
      <c r="A6" s="126" t="s">
        <v>127</v>
      </c>
      <c r="B6" s="126" t="s">
        <v>122</v>
      </c>
      <c r="C6" s="126" t="s">
        <v>134</v>
      </c>
      <c r="D6" s="126" t="s">
        <v>135</v>
      </c>
      <c r="E6" s="126" t="s">
        <v>136</v>
      </c>
      <c r="F6" s="126"/>
    </row>
    <row r="7" spans="1:6" x14ac:dyDescent="0.2">
      <c r="A7" s="126" t="s">
        <v>127</v>
      </c>
      <c r="B7" s="126" t="s">
        <v>137</v>
      </c>
      <c r="C7" s="126" t="s">
        <v>138</v>
      </c>
      <c r="D7" s="126" t="s">
        <v>129</v>
      </c>
      <c r="E7" s="126" t="s">
        <v>130</v>
      </c>
      <c r="F7" s="126" t="s">
        <v>139</v>
      </c>
    </row>
    <row r="8" spans="1:6" x14ac:dyDescent="0.2">
      <c r="A8" s="126" t="s">
        <v>2249</v>
      </c>
      <c r="B8" s="126" t="s">
        <v>137</v>
      </c>
      <c r="C8" s="126" t="s">
        <v>140</v>
      </c>
      <c r="D8" s="126" t="s">
        <v>129</v>
      </c>
      <c r="E8" s="126" t="s">
        <v>130</v>
      </c>
      <c r="F8" s="126" t="s">
        <v>141</v>
      </c>
    </row>
    <row r="9" spans="1:6" x14ac:dyDescent="0.2">
      <c r="A9" s="126" t="s">
        <v>2250</v>
      </c>
      <c r="B9" s="126" t="s">
        <v>137</v>
      </c>
      <c r="C9" s="126" t="s">
        <v>142</v>
      </c>
      <c r="D9" s="126" t="s">
        <v>129</v>
      </c>
      <c r="E9" s="126" t="s">
        <v>130</v>
      </c>
      <c r="F9" s="126" t="s">
        <v>141</v>
      </c>
    </row>
    <row r="10" spans="1:6" x14ac:dyDescent="0.2">
      <c r="A10" s="126" t="s">
        <v>2251</v>
      </c>
      <c r="B10" s="126" t="s">
        <v>137</v>
      </c>
      <c r="C10" s="126" t="s">
        <v>143</v>
      </c>
      <c r="D10" s="126" t="s">
        <v>129</v>
      </c>
      <c r="E10" s="126" t="s">
        <v>130</v>
      </c>
      <c r="F10" s="126" t="s">
        <v>141</v>
      </c>
    </row>
    <row r="11" spans="1:6" x14ac:dyDescent="0.2">
      <c r="A11" s="126" t="s">
        <v>2252</v>
      </c>
      <c r="B11" s="126" t="s">
        <v>144</v>
      </c>
      <c r="C11" s="126" t="s">
        <v>145</v>
      </c>
      <c r="D11" s="126" t="s">
        <v>129</v>
      </c>
      <c r="E11" s="126" t="s">
        <v>130</v>
      </c>
      <c r="F11" s="126" t="s">
        <v>141</v>
      </c>
    </row>
    <row r="12" spans="1:6" x14ac:dyDescent="0.2">
      <c r="A12" s="126" t="s">
        <v>2252</v>
      </c>
      <c r="B12" s="126" t="s">
        <v>144</v>
      </c>
      <c r="C12" s="126" t="s">
        <v>146</v>
      </c>
      <c r="D12" s="126" t="s">
        <v>124</v>
      </c>
      <c r="E12" s="126" t="s">
        <v>125</v>
      </c>
      <c r="F12" s="126" t="s">
        <v>147</v>
      </c>
    </row>
    <row r="13" spans="1:6" x14ac:dyDescent="0.2">
      <c r="A13" s="126" t="s">
        <v>2252</v>
      </c>
      <c r="B13" s="126" t="s">
        <v>144</v>
      </c>
      <c r="C13" s="126" t="s">
        <v>146</v>
      </c>
      <c r="D13" s="126" t="s">
        <v>129</v>
      </c>
      <c r="E13" s="126" t="s">
        <v>130</v>
      </c>
      <c r="F13" s="126" t="s">
        <v>131</v>
      </c>
    </row>
    <row r="14" spans="1:6" x14ac:dyDescent="0.2">
      <c r="A14" s="126" t="s">
        <v>2253</v>
      </c>
      <c r="B14" s="126" t="s">
        <v>148</v>
      </c>
      <c r="C14" s="126"/>
      <c r="D14" s="126" t="s">
        <v>129</v>
      </c>
      <c r="E14" s="126" t="s">
        <v>130</v>
      </c>
      <c r="F14" s="126" t="s">
        <v>149</v>
      </c>
    </row>
    <row r="15" spans="1:6" x14ac:dyDescent="0.2">
      <c r="A15" s="126" t="s">
        <v>2253</v>
      </c>
      <c r="B15" s="126" t="s">
        <v>148</v>
      </c>
      <c r="C15" s="126"/>
      <c r="D15" s="126" t="s">
        <v>129</v>
      </c>
      <c r="E15" s="126" t="s">
        <v>130</v>
      </c>
      <c r="F15" s="126" t="s">
        <v>150</v>
      </c>
    </row>
    <row r="16" spans="1:6" x14ac:dyDescent="0.2">
      <c r="A16" s="126" t="s">
        <v>2253</v>
      </c>
      <c r="B16" s="126" t="s">
        <v>148</v>
      </c>
      <c r="C16" s="126"/>
      <c r="D16" s="126" t="s">
        <v>129</v>
      </c>
      <c r="E16" s="126" t="s">
        <v>130</v>
      </c>
      <c r="F16" s="126" t="s">
        <v>151</v>
      </c>
    </row>
    <row r="17" spans="1:6" x14ac:dyDescent="0.2">
      <c r="A17" s="126" t="s">
        <v>2253</v>
      </c>
      <c r="B17" s="126" t="s">
        <v>148</v>
      </c>
      <c r="C17" s="126" t="s">
        <v>152</v>
      </c>
      <c r="D17" s="126" t="s">
        <v>124</v>
      </c>
      <c r="E17" s="126" t="s">
        <v>125</v>
      </c>
      <c r="F17" s="126" t="s">
        <v>136</v>
      </c>
    </row>
    <row r="18" spans="1:6" x14ac:dyDescent="0.2">
      <c r="A18" s="126" t="s">
        <v>2253</v>
      </c>
      <c r="B18" s="126" t="s">
        <v>153</v>
      </c>
      <c r="C18" s="126" t="s">
        <v>152</v>
      </c>
      <c r="D18" s="126" t="s">
        <v>124</v>
      </c>
      <c r="E18" s="126" t="s">
        <v>125</v>
      </c>
      <c r="F18" s="126" t="s">
        <v>154</v>
      </c>
    </row>
    <row r="19" spans="1:6" x14ac:dyDescent="0.2">
      <c r="A19" s="126" t="s">
        <v>2253</v>
      </c>
      <c r="B19" s="126" t="s">
        <v>153</v>
      </c>
      <c r="C19" s="126" t="s">
        <v>155</v>
      </c>
      <c r="D19" s="126" t="s">
        <v>129</v>
      </c>
      <c r="E19" s="126" t="s">
        <v>130</v>
      </c>
      <c r="F19" s="126" t="s">
        <v>156</v>
      </c>
    </row>
    <row r="20" spans="1:6" x14ac:dyDescent="0.2">
      <c r="A20" s="126" t="s">
        <v>2253</v>
      </c>
      <c r="B20" s="126" t="s">
        <v>153</v>
      </c>
      <c r="C20" s="126" t="s">
        <v>157</v>
      </c>
      <c r="D20" s="126" t="s">
        <v>129</v>
      </c>
      <c r="E20" s="126" t="s">
        <v>130</v>
      </c>
      <c r="F20" s="126" t="s">
        <v>156</v>
      </c>
    </row>
    <row r="21" spans="1:6" x14ac:dyDescent="0.2">
      <c r="A21" s="126" t="s">
        <v>2253</v>
      </c>
      <c r="B21" s="126" t="s">
        <v>153</v>
      </c>
      <c r="C21" s="126" t="s">
        <v>158</v>
      </c>
      <c r="D21" s="126" t="s">
        <v>129</v>
      </c>
      <c r="E21" s="126" t="s">
        <v>125</v>
      </c>
      <c r="F21" s="126" t="s">
        <v>133</v>
      </c>
    </row>
    <row r="22" spans="1:6" x14ac:dyDescent="0.2">
      <c r="A22" s="126" t="s">
        <v>2253</v>
      </c>
      <c r="B22" s="126" t="s">
        <v>159</v>
      </c>
      <c r="C22" s="126" t="s">
        <v>160</v>
      </c>
      <c r="D22" s="126" t="s">
        <v>129</v>
      </c>
      <c r="E22" s="126" t="s">
        <v>125</v>
      </c>
      <c r="F22" s="126" t="s">
        <v>133</v>
      </c>
    </row>
    <row r="23" spans="1:6" x14ac:dyDescent="0.2">
      <c r="A23" s="126" t="s">
        <v>2254</v>
      </c>
      <c r="B23" s="126" t="s">
        <v>161</v>
      </c>
      <c r="C23" s="126"/>
      <c r="D23" s="126" t="s">
        <v>129</v>
      </c>
      <c r="E23" s="126" t="s">
        <v>130</v>
      </c>
      <c r="F23" s="126" t="s">
        <v>149</v>
      </c>
    </row>
    <row r="24" spans="1:6" x14ac:dyDescent="0.2">
      <c r="A24" s="126" t="s">
        <v>2254</v>
      </c>
      <c r="B24" s="126" t="s">
        <v>162</v>
      </c>
      <c r="C24" s="126" t="s">
        <v>163</v>
      </c>
      <c r="D24" s="126" t="s">
        <v>129</v>
      </c>
      <c r="E24" s="126" t="s">
        <v>125</v>
      </c>
      <c r="F24" s="126" t="s">
        <v>133</v>
      </c>
    </row>
    <row r="25" spans="1:6" x14ac:dyDescent="0.2">
      <c r="A25" s="126" t="s">
        <v>2255</v>
      </c>
      <c r="B25" s="126" t="s">
        <v>164</v>
      </c>
      <c r="C25" s="126" t="s">
        <v>165</v>
      </c>
      <c r="D25" s="126" t="s">
        <v>129</v>
      </c>
      <c r="E25" s="126" t="s">
        <v>125</v>
      </c>
      <c r="F25" s="126" t="s">
        <v>133</v>
      </c>
    </row>
    <row r="26" spans="1:6" x14ac:dyDescent="0.2">
      <c r="A26" s="126" t="s">
        <v>2256</v>
      </c>
      <c r="B26" s="126" t="s">
        <v>166</v>
      </c>
      <c r="C26" s="126" t="s">
        <v>167</v>
      </c>
      <c r="D26" s="126" t="s">
        <v>124</v>
      </c>
      <c r="E26" s="126" t="s">
        <v>125</v>
      </c>
      <c r="F26" s="126" t="s">
        <v>168</v>
      </c>
    </row>
    <row r="27" spans="1:6" x14ac:dyDescent="0.2">
      <c r="A27" s="126" t="s">
        <v>2256</v>
      </c>
      <c r="B27" s="126" t="s">
        <v>166</v>
      </c>
      <c r="C27" s="126" t="s">
        <v>169</v>
      </c>
      <c r="D27" s="126" t="s">
        <v>129</v>
      </c>
      <c r="E27" s="126" t="s">
        <v>125</v>
      </c>
      <c r="F27" s="126" t="s">
        <v>133</v>
      </c>
    </row>
    <row r="28" spans="1:6" x14ac:dyDescent="0.2">
      <c r="A28" s="126" t="s">
        <v>2256</v>
      </c>
      <c r="B28" s="126" t="s">
        <v>166</v>
      </c>
      <c r="C28" s="126" t="s">
        <v>170</v>
      </c>
      <c r="D28" s="126" t="s">
        <v>124</v>
      </c>
      <c r="E28" s="126" t="s">
        <v>125</v>
      </c>
      <c r="F28" s="126" t="s">
        <v>154</v>
      </c>
    </row>
    <row r="29" spans="1:6" x14ac:dyDescent="0.2">
      <c r="A29" s="96" t="s">
        <v>171</v>
      </c>
      <c r="B29" s="126" t="s">
        <v>152</v>
      </c>
      <c r="C29" s="126" t="s">
        <v>19</v>
      </c>
      <c r="D29" s="126" t="s">
        <v>129</v>
      </c>
      <c r="E29" s="126" t="s">
        <v>125</v>
      </c>
      <c r="F29" s="126" t="s">
        <v>133</v>
      </c>
    </row>
    <row r="30" spans="1:6" x14ac:dyDescent="0.2">
      <c r="A30" s="96" t="s">
        <v>171</v>
      </c>
      <c r="B30" s="126" t="s">
        <v>152</v>
      </c>
      <c r="C30" s="126" t="s">
        <v>83</v>
      </c>
      <c r="D30" s="126" t="s">
        <v>129</v>
      </c>
      <c r="E30" s="126" t="s">
        <v>125</v>
      </c>
      <c r="F30" s="126" t="s">
        <v>133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"/>
  <sheetViews>
    <sheetView workbookViewId="0">
      <selection activeCell="A2" sqref="A2:C2"/>
    </sheetView>
  </sheetViews>
  <sheetFormatPr baseColWidth="10" defaultColWidth="11" defaultRowHeight="16" x14ac:dyDescent="0.2"/>
  <cols>
    <col min="1" max="1" width="18.5" style="227" customWidth="1"/>
    <col min="2" max="2" width="9.5" style="227" customWidth="1"/>
    <col min="3" max="3" width="10.6640625" style="227" bestFit="1" customWidth="1"/>
    <col min="4" max="4" width="15.6640625" style="227" customWidth="1"/>
    <col min="5" max="5" width="10.83203125" style="227" customWidth="1"/>
    <col min="6" max="6" width="10.6640625" style="227" bestFit="1" customWidth="1"/>
    <col min="7" max="16384" width="11" style="227"/>
  </cols>
  <sheetData>
    <row r="1" spans="1:11" ht="22.75" customHeight="1" thickBot="1" x14ac:dyDescent="0.25">
      <c r="A1" s="226" t="s">
        <v>2862</v>
      </c>
      <c r="B1" s="317"/>
      <c r="C1" s="317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355" t="s">
        <v>19</v>
      </c>
      <c r="B2" s="356"/>
      <c r="C2" s="357"/>
      <c r="D2" s="355" t="s">
        <v>83</v>
      </c>
      <c r="E2" s="356"/>
      <c r="F2" s="357"/>
    </row>
    <row r="3" spans="1:11" x14ac:dyDescent="0.2">
      <c r="A3" s="358" t="s">
        <v>2861</v>
      </c>
      <c r="B3" s="360" t="s">
        <v>2742</v>
      </c>
      <c r="C3" s="361"/>
      <c r="D3" s="358" t="s">
        <v>2861</v>
      </c>
      <c r="E3" s="360" t="s">
        <v>2742</v>
      </c>
      <c r="F3" s="361"/>
    </row>
    <row r="4" spans="1:11" ht="17" thickBot="1" x14ac:dyDescent="0.25">
      <c r="A4" s="359"/>
      <c r="B4" s="318" t="s">
        <v>2744</v>
      </c>
      <c r="C4" s="319" t="s">
        <v>2743</v>
      </c>
      <c r="D4" s="359"/>
      <c r="E4" s="318" t="s">
        <v>2744</v>
      </c>
      <c r="F4" s="319" t="s">
        <v>2743</v>
      </c>
      <c r="G4" s="320"/>
    </row>
    <row r="5" spans="1:11" x14ac:dyDescent="0.2">
      <c r="A5" s="229" t="s">
        <v>2750</v>
      </c>
      <c r="B5" s="321">
        <v>94.81</v>
      </c>
      <c r="C5" s="230">
        <f>27.35+57.9</f>
        <v>85.25</v>
      </c>
      <c r="D5" s="229" t="s">
        <v>2755</v>
      </c>
      <c r="E5" s="321">
        <v>93.31</v>
      </c>
      <c r="F5" s="230">
        <f>32.68+58.02</f>
        <v>90.7</v>
      </c>
    </row>
    <row r="6" spans="1:11" x14ac:dyDescent="0.2">
      <c r="A6" s="322" t="s">
        <v>2751</v>
      </c>
      <c r="B6" s="133">
        <v>95.3</v>
      </c>
      <c r="C6" s="323">
        <f>29.57+63.14</f>
        <v>92.710000000000008</v>
      </c>
      <c r="D6" s="322" t="s">
        <v>2756</v>
      </c>
      <c r="E6" s="133">
        <v>92.16</v>
      </c>
      <c r="F6" s="323">
        <f>31.78+57.75</f>
        <v>89.53</v>
      </c>
    </row>
    <row r="7" spans="1:11" x14ac:dyDescent="0.2">
      <c r="A7" s="322" t="s">
        <v>2752</v>
      </c>
      <c r="B7" s="133">
        <v>94.69</v>
      </c>
      <c r="C7" s="323">
        <f>25.73+59.03</f>
        <v>84.76</v>
      </c>
      <c r="D7" s="322" t="s">
        <v>2757</v>
      </c>
      <c r="E7" s="133">
        <v>93.34</v>
      </c>
      <c r="F7" s="323">
        <f>31.99+58.87</f>
        <v>90.86</v>
      </c>
    </row>
    <row r="8" spans="1:11" x14ac:dyDescent="0.2">
      <c r="A8" s="322" t="s">
        <v>2753</v>
      </c>
      <c r="B8" s="133">
        <v>95.17</v>
      </c>
      <c r="C8" s="323">
        <f>29.42+63.2</f>
        <v>92.62</v>
      </c>
      <c r="D8" s="322" t="s">
        <v>2758</v>
      </c>
      <c r="E8" s="133">
        <v>93.07</v>
      </c>
      <c r="F8" s="323">
        <f>32.35+57.83</f>
        <v>90.18</v>
      </c>
    </row>
    <row r="9" spans="1:11" ht="17" thickBot="1" x14ac:dyDescent="0.25">
      <c r="A9" s="324" t="s">
        <v>2754</v>
      </c>
      <c r="B9" s="325">
        <v>96.18</v>
      </c>
      <c r="C9" s="326">
        <f>29.93+63.73</f>
        <v>93.66</v>
      </c>
      <c r="D9" s="324" t="s">
        <v>2759</v>
      </c>
      <c r="E9" s="325">
        <v>93.01</v>
      </c>
      <c r="F9" s="326">
        <f>33.26+56.07</f>
        <v>89.33</v>
      </c>
    </row>
  </sheetData>
  <mergeCells count="6">
    <mergeCell ref="D2:F2"/>
    <mergeCell ref="D3:D4"/>
    <mergeCell ref="E3:F3"/>
    <mergeCell ref="A2:C2"/>
    <mergeCell ref="A3:A4"/>
    <mergeCell ref="B3:C3"/>
  </mergeCells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zoomScale="130" zoomScaleNormal="130" workbookViewId="0">
      <selection activeCell="D19" sqref="D19"/>
    </sheetView>
  </sheetViews>
  <sheetFormatPr baseColWidth="10" defaultColWidth="11" defaultRowHeight="16" x14ac:dyDescent="0.2"/>
  <cols>
    <col min="1" max="1" width="8.5" bestFit="1" customWidth="1"/>
    <col min="2" max="3" width="12.83203125" bestFit="1" customWidth="1"/>
    <col min="4" max="5" width="6.5" bestFit="1" customWidth="1"/>
    <col min="6" max="7" width="12.83203125" bestFit="1" customWidth="1"/>
    <col min="8" max="9" width="6.5" bestFit="1" customWidth="1"/>
  </cols>
  <sheetData>
    <row r="1" spans="1:9" x14ac:dyDescent="0.2">
      <c r="A1" s="362" t="s">
        <v>2859</v>
      </c>
      <c r="B1" s="363"/>
      <c r="C1" s="363"/>
      <c r="D1" s="363"/>
      <c r="E1" s="363"/>
      <c r="F1" s="363"/>
      <c r="G1" s="363"/>
      <c r="H1" s="363"/>
      <c r="I1" s="364"/>
    </row>
    <row r="2" spans="1:9" x14ac:dyDescent="0.2">
      <c r="A2" s="365" t="s">
        <v>2860</v>
      </c>
      <c r="B2" s="367" t="s">
        <v>19</v>
      </c>
      <c r="C2" s="368"/>
      <c r="D2" s="368"/>
      <c r="E2" s="369"/>
      <c r="F2" s="370" t="s">
        <v>83</v>
      </c>
      <c r="G2" s="370"/>
      <c r="H2" s="370"/>
      <c r="I2" s="370"/>
    </row>
    <row r="3" spans="1:9" x14ac:dyDescent="0.2">
      <c r="A3" s="366"/>
      <c r="B3" s="95" t="s">
        <v>172</v>
      </c>
      <c r="C3" s="95" t="s">
        <v>2740</v>
      </c>
      <c r="D3" s="97" t="s">
        <v>173</v>
      </c>
      <c r="E3" s="97" t="s">
        <v>174</v>
      </c>
      <c r="F3" s="95" t="s">
        <v>172</v>
      </c>
      <c r="G3" s="95" t="s">
        <v>2740</v>
      </c>
      <c r="H3" s="97" t="s">
        <v>173</v>
      </c>
      <c r="I3" s="97" t="s">
        <v>174</v>
      </c>
    </row>
    <row r="4" spans="1:9" x14ac:dyDescent="0.2">
      <c r="A4" s="95">
        <v>17</v>
      </c>
      <c r="B4" s="8">
        <v>2508568668</v>
      </c>
      <c r="C4" s="8">
        <v>1217393618</v>
      </c>
      <c r="D4" s="20">
        <v>33</v>
      </c>
      <c r="E4" s="20">
        <v>68</v>
      </c>
      <c r="F4" s="8">
        <v>2114134399</v>
      </c>
      <c r="G4" s="8">
        <v>1047875311</v>
      </c>
      <c r="H4" s="20">
        <v>57</v>
      </c>
      <c r="I4" s="20">
        <v>115</v>
      </c>
    </row>
    <row r="5" spans="1:9" x14ac:dyDescent="0.2">
      <c r="A5" s="95">
        <v>19</v>
      </c>
      <c r="B5" s="8">
        <v>2651026619</v>
      </c>
      <c r="C5" s="8">
        <v>1305729529</v>
      </c>
      <c r="D5" s="20">
        <v>33</v>
      </c>
      <c r="E5" s="20">
        <v>67</v>
      </c>
      <c r="F5" s="8">
        <v>2329649470</v>
      </c>
      <c r="G5" s="8">
        <v>1133900184</v>
      </c>
      <c r="H5" s="20">
        <v>55</v>
      </c>
      <c r="I5" s="20">
        <v>113</v>
      </c>
    </row>
    <row r="6" spans="1:9" x14ac:dyDescent="0.2">
      <c r="A6" s="95">
        <v>21</v>
      </c>
      <c r="B6" s="8">
        <v>2846122893</v>
      </c>
      <c r="C6" s="8">
        <v>1401168194</v>
      </c>
      <c r="D6" s="20">
        <v>32</v>
      </c>
      <c r="E6" s="20">
        <v>65</v>
      </c>
      <c r="F6" s="8">
        <v>2480963579</v>
      </c>
      <c r="G6" s="8">
        <v>1217927575</v>
      </c>
      <c r="H6" s="20">
        <v>54</v>
      </c>
      <c r="I6" s="20">
        <v>110</v>
      </c>
    </row>
    <row r="7" spans="1:9" x14ac:dyDescent="0.2">
      <c r="A7" s="95">
        <v>23</v>
      </c>
      <c r="B7" s="8">
        <v>3029230528</v>
      </c>
      <c r="C7" s="8">
        <v>1467283537</v>
      </c>
      <c r="D7" s="20">
        <v>31</v>
      </c>
      <c r="E7" s="20">
        <v>64</v>
      </c>
      <c r="F7" s="8">
        <v>2614061254</v>
      </c>
      <c r="G7" s="8">
        <v>1282826356</v>
      </c>
      <c r="H7" s="20">
        <v>53</v>
      </c>
      <c r="I7" s="20">
        <v>108</v>
      </c>
    </row>
    <row r="8" spans="1:9" x14ac:dyDescent="0.2">
      <c r="A8" s="95">
        <v>25</v>
      </c>
      <c r="B8" s="8">
        <v>3100992897</v>
      </c>
      <c r="C8" s="8">
        <v>1525885394</v>
      </c>
      <c r="D8" s="20">
        <v>31</v>
      </c>
      <c r="E8" s="20">
        <v>63</v>
      </c>
      <c r="F8" s="8">
        <v>2732946200</v>
      </c>
      <c r="G8" s="8">
        <v>1353459070</v>
      </c>
      <c r="H8" s="20">
        <v>52</v>
      </c>
      <c r="I8" s="20">
        <v>105</v>
      </c>
    </row>
    <row r="9" spans="1:9" x14ac:dyDescent="0.2">
      <c r="A9" s="95">
        <v>27</v>
      </c>
      <c r="B9" s="8">
        <v>3259611384</v>
      </c>
      <c r="C9" s="8">
        <v>1577231315</v>
      </c>
      <c r="D9" s="20">
        <v>30</v>
      </c>
      <c r="E9" s="20">
        <v>62</v>
      </c>
      <c r="F9" s="8">
        <v>2895362358</v>
      </c>
      <c r="G9" s="8">
        <v>1405515708</v>
      </c>
      <c r="H9" s="20">
        <v>50</v>
      </c>
      <c r="I9" s="20">
        <v>103</v>
      </c>
    </row>
    <row r="10" spans="1:9" x14ac:dyDescent="0.2">
      <c r="A10" s="95">
        <v>29</v>
      </c>
      <c r="B10" s="8">
        <v>3297064030</v>
      </c>
      <c r="C10" s="8">
        <v>1648532015</v>
      </c>
      <c r="D10" s="20">
        <v>30</v>
      </c>
      <c r="E10" s="20">
        <v>60</v>
      </c>
      <c r="F10" s="8">
        <v>2992180868</v>
      </c>
      <c r="G10" s="8">
        <v>1451652104</v>
      </c>
      <c r="H10" s="20">
        <v>49</v>
      </c>
      <c r="I10" s="20">
        <v>101</v>
      </c>
    </row>
    <row r="11" spans="1:9" x14ac:dyDescent="0.2">
      <c r="A11" s="95">
        <v>31</v>
      </c>
      <c r="B11" s="8">
        <v>3432693117</v>
      </c>
      <c r="C11" s="8">
        <v>1687255939</v>
      </c>
      <c r="D11" s="20">
        <v>29</v>
      </c>
      <c r="E11" s="20">
        <v>59</v>
      </c>
      <c r="F11" s="8">
        <v>3077523549</v>
      </c>
      <c r="G11" s="8">
        <v>1507358473</v>
      </c>
      <c r="H11" s="20">
        <v>48</v>
      </c>
      <c r="I11" s="20">
        <v>98</v>
      </c>
    </row>
    <row r="12" spans="1:9" x14ac:dyDescent="0.2">
      <c r="A12" s="98" t="s">
        <v>175</v>
      </c>
      <c r="B12" s="99">
        <f>AVERAGE(B4:B11)</f>
        <v>3015663767</v>
      </c>
      <c r="C12" s="99">
        <f>AVERAGE(C4:C11)</f>
        <v>1478809942.625</v>
      </c>
      <c r="F12" s="99">
        <f>AVERAGE(F4:F11)</f>
        <v>2654602709.625</v>
      </c>
      <c r="G12" s="99">
        <f>AVERAGE(G4:G11)</f>
        <v>1300064347.625</v>
      </c>
    </row>
  </sheetData>
  <mergeCells count="4">
    <mergeCell ref="A1:I1"/>
    <mergeCell ref="A2:A3"/>
    <mergeCell ref="B2:E2"/>
    <mergeCell ref="F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34"/>
  <sheetViews>
    <sheetView workbookViewId="0">
      <selection activeCell="A2" sqref="A2:C2"/>
    </sheetView>
  </sheetViews>
  <sheetFormatPr baseColWidth="10" defaultColWidth="11" defaultRowHeight="16" x14ac:dyDescent="0.2"/>
  <cols>
    <col min="1" max="1" width="15.6640625" customWidth="1"/>
    <col min="2" max="2" width="35.5" customWidth="1"/>
    <col min="3" max="3" width="16.83203125" customWidth="1"/>
    <col min="4" max="5" width="10" bestFit="1" customWidth="1"/>
    <col min="6" max="6" width="15.83203125" bestFit="1" customWidth="1"/>
    <col min="7" max="7" width="5.83203125" bestFit="1" customWidth="1"/>
    <col min="8" max="8" width="9.83203125" bestFit="1" customWidth="1"/>
    <col min="9" max="9" width="11" bestFit="1" customWidth="1"/>
    <col min="10" max="10" width="7.33203125" bestFit="1" customWidth="1"/>
    <col min="11" max="11" width="15.83203125" bestFit="1" customWidth="1"/>
    <col min="12" max="12" width="5.83203125" bestFit="1" customWidth="1"/>
    <col min="13" max="13" width="9.83203125" bestFit="1" customWidth="1"/>
    <col min="14" max="14" width="11" bestFit="1" customWidth="1"/>
    <col min="15" max="15" width="7.33203125" bestFit="1" customWidth="1"/>
    <col min="16" max="17" width="15.83203125" bestFit="1" customWidth="1"/>
    <col min="18" max="18" width="5.83203125" bestFit="1" customWidth="1"/>
    <col min="19" max="19" width="9.83203125" bestFit="1" customWidth="1"/>
    <col min="20" max="20" width="11" bestFit="1" customWidth="1"/>
    <col min="21" max="21" width="7.33203125" bestFit="1" customWidth="1"/>
    <col min="22" max="22" width="14.5" bestFit="1" customWidth="1"/>
    <col min="23" max="23" width="5.83203125" bestFit="1" customWidth="1"/>
    <col min="24" max="24" width="9.83203125" bestFit="1" customWidth="1"/>
    <col min="25" max="25" width="11" bestFit="1" customWidth="1"/>
    <col min="26" max="26" width="7.33203125" bestFit="1" customWidth="1"/>
    <col min="27" max="27" width="14.5" bestFit="1" customWidth="1"/>
    <col min="28" max="28" width="5.83203125" bestFit="1" customWidth="1"/>
    <col min="29" max="29" width="9.83203125" bestFit="1" customWidth="1"/>
    <col min="30" max="30" width="11" bestFit="1" customWidth="1"/>
    <col min="31" max="31" width="7.33203125" bestFit="1" customWidth="1"/>
    <col min="32" max="33" width="14.5" bestFit="1" customWidth="1"/>
  </cols>
  <sheetData>
    <row r="1" spans="1:33" s="101" customFormat="1" x14ac:dyDescent="0.2">
      <c r="A1" s="375" t="s">
        <v>2858</v>
      </c>
      <c r="B1" s="375"/>
      <c r="C1" s="375"/>
      <c r="D1" s="375"/>
      <c r="E1" s="375"/>
      <c r="F1" s="375"/>
      <c r="G1" s="375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x14ac:dyDescent="0.2">
      <c r="A2" s="376" t="s">
        <v>0</v>
      </c>
      <c r="B2" s="376"/>
      <c r="C2" s="376"/>
      <c r="D2" s="170" t="s">
        <v>19</v>
      </c>
      <c r="E2" s="170" t="s">
        <v>83</v>
      </c>
    </row>
    <row r="3" spans="1:33" x14ac:dyDescent="0.2">
      <c r="A3" s="377" t="s">
        <v>124</v>
      </c>
      <c r="B3" s="372" t="s">
        <v>210</v>
      </c>
      <c r="C3" s="171" t="s">
        <v>214</v>
      </c>
      <c r="D3" s="172">
        <v>55</v>
      </c>
      <c r="E3" s="172">
        <v>64</v>
      </c>
    </row>
    <row r="4" spans="1:33" x14ac:dyDescent="0.2">
      <c r="A4" s="377"/>
      <c r="B4" s="372"/>
      <c r="C4" s="171" t="s">
        <v>215</v>
      </c>
      <c r="D4" s="172">
        <v>53</v>
      </c>
      <c r="E4" s="172">
        <v>42</v>
      </c>
    </row>
    <row r="5" spans="1:33" x14ac:dyDescent="0.2">
      <c r="A5" s="377"/>
      <c r="B5" s="372"/>
      <c r="C5" s="171" t="s">
        <v>216</v>
      </c>
      <c r="D5" s="172">
        <v>17</v>
      </c>
      <c r="E5" s="172">
        <v>13</v>
      </c>
    </row>
    <row r="6" spans="1:33" x14ac:dyDescent="0.2">
      <c r="A6" s="377"/>
      <c r="B6" s="372"/>
      <c r="C6" s="171" t="s">
        <v>217</v>
      </c>
      <c r="D6" s="172">
        <v>178</v>
      </c>
      <c r="E6" s="172">
        <v>184</v>
      </c>
    </row>
    <row r="7" spans="1:33" x14ac:dyDescent="0.2">
      <c r="A7" s="377"/>
      <c r="B7" s="372"/>
      <c r="C7" s="171" t="s">
        <v>218</v>
      </c>
      <c r="D7" s="172">
        <v>103</v>
      </c>
      <c r="E7" s="172">
        <v>103</v>
      </c>
    </row>
    <row r="8" spans="1:33" x14ac:dyDescent="0.2">
      <c r="A8" s="377"/>
      <c r="B8" s="373" t="s">
        <v>211</v>
      </c>
      <c r="C8" s="173" t="s">
        <v>214</v>
      </c>
      <c r="D8" s="174">
        <v>25</v>
      </c>
      <c r="E8" s="174">
        <v>21</v>
      </c>
    </row>
    <row r="9" spans="1:33" x14ac:dyDescent="0.2">
      <c r="A9" s="377"/>
      <c r="B9" s="373"/>
      <c r="C9" s="173" t="s">
        <v>215</v>
      </c>
      <c r="D9" s="174">
        <v>21</v>
      </c>
      <c r="E9" s="174">
        <v>21</v>
      </c>
    </row>
    <row r="10" spans="1:33" x14ac:dyDescent="0.2">
      <c r="A10" s="377"/>
      <c r="B10" s="373"/>
      <c r="C10" s="173" t="s">
        <v>216</v>
      </c>
      <c r="D10" s="174">
        <v>1</v>
      </c>
      <c r="E10" s="174">
        <v>1</v>
      </c>
    </row>
    <row r="11" spans="1:33" x14ac:dyDescent="0.2">
      <c r="A11" s="377"/>
      <c r="B11" s="373"/>
      <c r="C11" s="173" t="s">
        <v>217</v>
      </c>
      <c r="D11" s="174">
        <v>187</v>
      </c>
      <c r="E11" s="174">
        <v>191</v>
      </c>
    </row>
    <row r="12" spans="1:33" x14ac:dyDescent="0.2">
      <c r="A12" s="377"/>
      <c r="B12" s="373"/>
      <c r="C12" s="173" t="s">
        <v>218</v>
      </c>
      <c r="D12" s="174">
        <v>112</v>
      </c>
      <c r="E12" s="174">
        <v>111</v>
      </c>
    </row>
    <row r="13" spans="1:33" x14ac:dyDescent="0.2">
      <c r="A13" s="377"/>
      <c r="B13" s="374" t="s">
        <v>212</v>
      </c>
      <c r="C13" s="175" t="s">
        <v>214</v>
      </c>
      <c r="D13" s="176">
        <v>31</v>
      </c>
      <c r="E13" s="176">
        <v>34</v>
      </c>
    </row>
    <row r="14" spans="1:33" x14ac:dyDescent="0.2">
      <c r="A14" s="377"/>
      <c r="B14" s="374"/>
      <c r="C14" s="175" t="s">
        <v>215</v>
      </c>
      <c r="D14" s="176">
        <v>28</v>
      </c>
      <c r="E14" s="176">
        <v>31</v>
      </c>
    </row>
    <row r="15" spans="1:33" x14ac:dyDescent="0.2">
      <c r="A15" s="377"/>
      <c r="B15" s="374"/>
      <c r="C15" s="175" t="s">
        <v>216</v>
      </c>
      <c r="D15" s="176">
        <v>2</v>
      </c>
      <c r="E15" s="176">
        <v>1</v>
      </c>
    </row>
    <row r="16" spans="1:33" x14ac:dyDescent="0.2">
      <c r="A16" s="377"/>
      <c r="B16" s="374"/>
      <c r="C16" s="175" t="s">
        <v>217</v>
      </c>
      <c r="D16" s="176">
        <v>154</v>
      </c>
      <c r="E16" s="176">
        <v>149</v>
      </c>
    </row>
    <row r="17" spans="1:5" x14ac:dyDescent="0.2">
      <c r="A17" s="377"/>
      <c r="B17" s="374"/>
      <c r="C17" s="175" t="s">
        <v>218</v>
      </c>
      <c r="D17" s="176">
        <v>97</v>
      </c>
      <c r="E17" s="176">
        <v>98</v>
      </c>
    </row>
    <row r="18" spans="1:5" x14ac:dyDescent="0.2">
      <c r="A18" s="377"/>
      <c r="B18" s="179" t="s">
        <v>213</v>
      </c>
      <c r="C18" s="177" t="s">
        <v>218</v>
      </c>
      <c r="D18" s="178">
        <v>332</v>
      </c>
      <c r="E18" s="178">
        <v>337</v>
      </c>
    </row>
    <row r="19" spans="1:5" x14ac:dyDescent="0.2">
      <c r="A19" s="371" t="s">
        <v>209</v>
      </c>
      <c r="B19" s="372" t="s">
        <v>210</v>
      </c>
      <c r="C19" s="171" t="s">
        <v>214</v>
      </c>
      <c r="D19" s="172">
        <v>108</v>
      </c>
      <c r="E19" s="172">
        <v>105</v>
      </c>
    </row>
    <row r="20" spans="1:5" x14ac:dyDescent="0.2">
      <c r="A20" s="371"/>
      <c r="B20" s="372"/>
      <c r="C20" s="171" t="s">
        <v>215</v>
      </c>
      <c r="D20" s="172">
        <v>69</v>
      </c>
      <c r="E20" s="172">
        <v>63</v>
      </c>
    </row>
    <row r="21" spans="1:5" x14ac:dyDescent="0.2">
      <c r="A21" s="371"/>
      <c r="B21" s="372"/>
      <c r="C21" s="171" t="s">
        <v>216</v>
      </c>
      <c r="D21" s="172">
        <v>43</v>
      </c>
      <c r="E21" s="172">
        <v>42</v>
      </c>
    </row>
    <row r="22" spans="1:5" x14ac:dyDescent="0.2">
      <c r="A22" s="371"/>
      <c r="B22" s="372"/>
      <c r="C22" s="171" t="s">
        <v>217</v>
      </c>
      <c r="D22" s="172">
        <v>83</v>
      </c>
      <c r="E22" s="172">
        <v>93</v>
      </c>
    </row>
    <row r="23" spans="1:5" x14ac:dyDescent="0.2">
      <c r="A23" s="371"/>
      <c r="B23" s="372"/>
      <c r="C23" s="171" t="s">
        <v>219</v>
      </c>
      <c r="D23" s="172">
        <v>218</v>
      </c>
      <c r="E23" s="172">
        <v>214</v>
      </c>
    </row>
    <row r="24" spans="1:5" x14ac:dyDescent="0.2">
      <c r="A24" s="371"/>
      <c r="B24" s="373" t="s">
        <v>211</v>
      </c>
      <c r="C24" s="173" t="s">
        <v>214</v>
      </c>
      <c r="D24" s="174">
        <v>30</v>
      </c>
      <c r="E24" s="174">
        <v>32</v>
      </c>
    </row>
    <row r="25" spans="1:5" x14ac:dyDescent="0.2">
      <c r="A25" s="371"/>
      <c r="B25" s="373"/>
      <c r="C25" s="173" t="s">
        <v>215</v>
      </c>
      <c r="D25" s="174">
        <v>27</v>
      </c>
      <c r="E25" s="174">
        <v>25</v>
      </c>
    </row>
    <row r="26" spans="1:5" x14ac:dyDescent="0.2">
      <c r="A26" s="371"/>
      <c r="B26" s="373"/>
      <c r="C26" s="173" t="s">
        <v>216</v>
      </c>
      <c r="D26" s="174">
        <v>0</v>
      </c>
      <c r="E26" s="174">
        <v>1</v>
      </c>
    </row>
    <row r="27" spans="1:5" x14ac:dyDescent="0.2">
      <c r="A27" s="371"/>
      <c r="B27" s="373"/>
      <c r="C27" s="173" t="s">
        <v>217</v>
      </c>
      <c r="D27" s="174">
        <v>177</v>
      </c>
      <c r="E27" s="174">
        <v>176</v>
      </c>
    </row>
    <row r="28" spans="1:5" x14ac:dyDescent="0.2">
      <c r="A28" s="371"/>
      <c r="B28" s="373"/>
      <c r="C28" s="173" t="s">
        <v>219</v>
      </c>
      <c r="D28" s="174">
        <v>212</v>
      </c>
      <c r="E28" s="174">
        <v>202</v>
      </c>
    </row>
    <row r="29" spans="1:5" x14ac:dyDescent="0.2">
      <c r="A29" s="371"/>
      <c r="B29" s="374" t="s">
        <v>212</v>
      </c>
      <c r="C29" s="175" t="s">
        <v>214</v>
      </c>
      <c r="D29" s="176">
        <v>36</v>
      </c>
      <c r="E29" s="176">
        <v>43</v>
      </c>
    </row>
    <row r="30" spans="1:5" x14ac:dyDescent="0.2">
      <c r="A30" s="371"/>
      <c r="B30" s="374"/>
      <c r="C30" s="175" t="s">
        <v>215</v>
      </c>
      <c r="D30" s="176">
        <v>44</v>
      </c>
      <c r="E30" s="176">
        <v>34</v>
      </c>
    </row>
    <row r="31" spans="1:5" x14ac:dyDescent="0.2">
      <c r="A31" s="371"/>
      <c r="B31" s="374"/>
      <c r="C31" s="175" t="s">
        <v>216</v>
      </c>
      <c r="D31" s="176">
        <v>5</v>
      </c>
      <c r="E31" s="176">
        <v>2</v>
      </c>
    </row>
    <row r="32" spans="1:5" x14ac:dyDescent="0.2">
      <c r="A32" s="371"/>
      <c r="B32" s="374"/>
      <c r="C32" s="175" t="s">
        <v>217</v>
      </c>
      <c r="D32" s="176">
        <v>130</v>
      </c>
      <c r="E32" s="176">
        <v>136</v>
      </c>
    </row>
    <row r="33" spans="1:5" x14ac:dyDescent="0.2">
      <c r="A33" s="371"/>
      <c r="B33" s="374"/>
      <c r="C33" s="175" t="s">
        <v>219</v>
      </c>
      <c r="D33" s="176">
        <v>194</v>
      </c>
      <c r="E33" s="176">
        <v>188</v>
      </c>
    </row>
    <row r="34" spans="1:5" x14ac:dyDescent="0.2">
      <c r="A34" s="371"/>
      <c r="B34" s="179" t="s">
        <v>213</v>
      </c>
      <c r="C34" s="177" t="s">
        <v>219</v>
      </c>
      <c r="D34" s="178">
        <v>429</v>
      </c>
      <c r="E34" s="178">
        <v>418</v>
      </c>
    </row>
  </sheetData>
  <mergeCells count="10">
    <mergeCell ref="A19:A34"/>
    <mergeCell ref="B19:B23"/>
    <mergeCell ref="B24:B28"/>
    <mergeCell ref="B29:B33"/>
    <mergeCell ref="A1:G1"/>
    <mergeCell ref="A2:C2"/>
    <mergeCell ref="A3:A18"/>
    <mergeCell ref="B3:B7"/>
    <mergeCell ref="B8:B12"/>
    <mergeCell ref="B13:B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workbookViewId="0">
      <selection activeCell="E11" sqref="E11"/>
    </sheetView>
  </sheetViews>
  <sheetFormatPr baseColWidth="10" defaultColWidth="11" defaultRowHeight="16" x14ac:dyDescent="0.2"/>
  <cols>
    <col min="1" max="1" width="4.83203125" bestFit="1" customWidth="1"/>
    <col min="2" max="2" width="11.1640625" bestFit="1" customWidth="1"/>
    <col min="3" max="3" width="12.1640625" bestFit="1" customWidth="1"/>
    <col min="4" max="4" width="4.83203125" bestFit="1" customWidth="1"/>
    <col min="5" max="5" width="11.1640625" bestFit="1" customWidth="1"/>
    <col min="6" max="6" width="12.1640625" bestFit="1" customWidth="1"/>
    <col min="7" max="7" width="4.83203125" bestFit="1" customWidth="1"/>
    <col min="8" max="8" width="11.1640625" bestFit="1" customWidth="1"/>
    <col min="9" max="9" width="12.1640625" bestFit="1" customWidth="1"/>
    <col min="10" max="10" width="4.83203125" bestFit="1" customWidth="1"/>
    <col min="11" max="12" width="12.1640625" bestFit="1" customWidth="1"/>
  </cols>
  <sheetData>
    <row r="1" spans="1:12" x14ac:dyDescent="0.2">
      <c r="A1" s="378" t="s">
        <v>2857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x14ac:dyDescent="0.2">
      <c r="A2" s="370" t="s">
        <v>19</v>
      </c>
      <c r="B2" s="370"/>
      <c r="C2" s="370"/>
      <c r="D2" s="370"/>
      <c r="E2" s="370"/>
      <c r="F2" s="370"/>
      <c r="G2" s="370" t="s">
        <v>83</v>
      </c>
      <c r="H2" s="370"/>
      <c r="I2" s="370"/>
      <c r="J2" s="370"/>
      <c r="K2" s="370"/>
      <c r="L2" s="370"/>
    </row>
    <row r="3" spans="1:12" x14ac:dyDescent="0.2">
      <c r="A3" s="370" t="s">
        <v>124</v>
      </c>
      <c r="B3" s="370"/>
      <c r="C3" s="370"/>
      <c r="D3" s="370" t="s">
        <v>176</v>
      </c>
      <c r="E3" s="370"/>
      <c r="F3" s="370"/>
      <c r="G3" s="370" t="s">
        <v>124</v>
      </c>
      <c r="H3" s="370"/>
      <c r="I3" s="370"/>
      <c r="J3" s="370" t="s">
        <v>176</v>
      </c>
      <c r="K3" s="370"/>
      <c r="L3" s="370"/>
    </row>
    <row r="4" spans="1:12" x14ac:dyDescent="0.2">
      <c r="A4" s="20" t="s">
        <v>177</v>
      </c>
      <c r="B4" s="20">
        <v>48020658</v>
      </c>
      <c r="C4" s="20">
        <f>(B4/$B$36)*100</f>
        <v>1.6092155046793331</v>
      </c>
      <c r="D4" s="20" t="s">
        <v>177</v>
      </c>
      <c r="E4" s="20">
        <v>142003158</v>
      </c>
      <c r="F4" s="20">
        <f>(E4/$E$36)*100</f>
        <v>1.6811408176433285</v>
      </c>
      <c r="G4" s="20" t="s">
        <v>177</v>
      </c>
      <c r="H4" s="20">
        <v>44310015</v>
      </c>
      <c r="I4" s="20">
        <f>(H4/$H$36)*100</f>
        <v>1.608280423686834</v>
      </c>
      <c r="J4" s="20" t="s">
        <v>178</v>
      </c>
      <c r="K4" s="20">
        <v>228433900</v>
      </c>
      <c r="L4" s="20">
        <f>(K4/$K$36)*100</f>
        <v>1.6430228630678754</v>
      </c>
    </row>
    <row r="5" spans="1:12" x14ac:dyDescent="0.2">
      <c r="A5" s="20" t="s">
        <v>179</v>
      </c>
      <c r="B5" s="20">
        <v>50502875</v>
      </c>
      <c r="C5" s="20">
        <f t="shared" ref="C5:C35" si="0">(B5/$B$36)*100</f>
        <v>1.6923968322317087</v>
      </c>
      <c r="D5" s="20" t="s">
        <v>178</v>
      </c>
      <c r="E5" s="20">
        <v>145080558</v>
      </c>
      <c r="F5" s="20">
        <f t="shared" ref="F5:F35" si="1">(E5/$E$36)*100</f>
        <v>1.7175734070665551</v>
      </c>
      <c r="G5" s="20" t="s">
        <v>179</v>
      </c>
      <c r="H5" s="20">
        <v>46860248</v>
      </c>
      <c r="I5" s="20">
        <f t="shared" ref="I5:I35" si="2">(H5/$H$36)*100</f>
        <v>1.7008439177353045</v>
      </c>
      <c r="J5" s="20" t="s">
        <v>177</v>
      </c>
      <c r="K5" s="20">
        <v>234535878</v>
      </c>
      <c r="L5" s="20">
        <f t="shared" ref="L5:L35" si="3">(K5/$K$36)*100</f>
        <v>1.6869116613764328</v>
      </c>
    </row>
    <row r="6" spans="1:12" x14ac:dyDescent="0.2">
      <c r="A6" s="20" t="s">
        <v>178</v>
      </c>
      <c r="B6" s="20">
        <v>51352032</v>
      </c>
      <c r="C6" s="20">
        <f t="shared" si="0"/>
        <v>1.7208528481885703</v>
      </c>
      <c r="D6" s="20" t="s">
        <v>179</v>
      </c>
      <c r="E6" s="20">
        <v>147294708</v>
      </c>
      <c r="F6" s="20">
        <f t="shared" si="1"/>
        <v>1.7437861898934339</v>
      </c>
      <c r="G6" s="20" t="s">
        <v>178</v>
      </c>
      <c r="H6" s="20">
        <v>48298591</v>
      </c>
      <c r="I6" s="20">
        <f t="shared" si="2"/>
        <v>1.7530501489777675</v>
      </c>
      <c r="J6" s="20" t="s">
        <v>179</v>
      </c>
      <c r="K6" s="20">
        <v>238386120</v>
      </c>
      <c r="L6" s="20">
        <f t="shared" si="3"/>
        <v>1.7146047298498259</v>
      </c>
    </row>
    <row r="7" spans="1:12" x14ac:dyDescent="0.2">
      <c r="A7" s="20" t="s">
        <v>180</v>
      </c>
      <c r="B7" s="20">
        <v>53961987</v>
      </c>
      <c r="C7" s="20">
        <f t="shared" si="0"/>
        <v>1.8083147911822572</v>
      </c>
      <c r="D7" s="20" t="s">
        <v>180</v>
      </c>
      <c r="E7" s="20">
        <v>154835413</v>
      </c>
      <c r="F7" s="20">
        <f t="shared" si="1"/>
        <v>1.8330587606436362</v>
      </c>
      <c r="G7" s="20" t="s">
        <v>180</v>
      </c>
      <c r="H7" s="20">
        <v>51351653</v>
      </c>
      <c r="I7" s="20">
        <f t="shared" si="2"/>
        <v>1.8638643711553535</v>
      </c>
      <c r="J7" s="20" t="s">
        <v>180</v>
      </c>
      <c r="K7" s="20">
        <v>251242056</v>
      </c>
      <c r="L7" s="20">
        <f t="shared" si="3"/>
        <v>1.8070717269730081</v>
      </c>
    </row>
    <row r="8" spans="1:12" x14ac:dyDescent="0.2">
      <c r="A8" s="20" t="s">
        <v>181</v>
      </c>
      <c r="B8" s="20">
        <v>58743729</v>
      </c>
      <c r="C8" s="20">
        <f t="shared" si="0"/>
        <v>1.9685552728053195</v>
      </c>
      <c r="D8" s="20" t="s">
        <v>181</v>
      </c>
      <c r="E8" s="20">
        <v>162079592</v>
      </c>
      <c r="F8" s="20">
        <f t="shared" si="1"/>
        <v>1.9188208322675266</v>
      </c>
      <c r="G8" s="20" t="s">
        <v>181</v>
      </c>
      <c r="H8" s="20">
        <v>54422543</v>
      </c>
      <c r="I8" s="20">
        <f t="shared" si="2"/>
        <v>1.9753256800783059</v>
      </c>
      <c r="J8" s="20" t="s">
        <v>181</v>
      </c>
      <c r="K8" s="20">
        <v>263022874</v>
      </c>
      <c r="L8" s="20">
        <f t="shared" si="3"/>
        <v>1.8918058812278784</v>
      </c>
    </row>
    <row r="9" spans="1:12" x14ac:dyDescent="0.2">
      <c r="A9" s="20" t="s">
        <v>182</v>
      </c>
      <c r="B9" s="20">
        <v>59715913</v>
      </c>
      <c r="C9" s="20">
        <f t="shared" si="0"/>
        <v>2.0011340343500108</v>
      </c>
      <c r="D9" s="20" t="s">
        <v>182</v>
      </c>
      <c r="E9" s="20">
        <v>169696720</v>
      </c>
      <c r="F9" s="20">
        <f t="shared" si="1"/>
        <v>2.008998156309953</v>
      </c>
      <c r="G9" s="20" t="s">
        <v>182</v>
      </c>
      <c r="H9" s="20">
        <v>55941270</v>
      </c>
      <c r="I9" s="20">
        <f t="shared" si="2"/>
        <v>2.0304495364576058</v>
      </c>
      <c r="J9" s="20" t="s">
        <v>182</v>
      </c>
      <c r="K9" s="20">
        <v>265001274</v>
      </c>
      <c r="L9" s="20">
        <f t="shared" si="3"/>
        <v>1.90603562747961</v>
      </c>
    </row>
    <row r="10" spans="1:12" x14ac:dyDescent="0.2">
      <c r="A10" s="20" t="s">
        <v>183</v>
      </c>
      <c r="B10" s="20">
        <v>65314191</v>
      </c>
      <c r="C10" s="20">
        <f t="shared" si="0"/>
        <v>2.1887373728362349</v>
      </c>
      <c r="D10" s="20" t="s">
        <v>184</v>
      </c>
      <c r="E10" s="20">
        <v>191814055</v>
      </c>
      <c r="F10" s="20">
        <f t="shared" si="1"/>
        <v>2.2708399010265841</v>
      </c>
      <c r="G10" s="20" t="s">
        <v>184</v>
      </c>
      <c r="H10" s="20">
        <v>60885469</v>
      </c>
      <c r="I10" s="20">
        <f t="shared" si="2"/>
        <v>2.2099046429953044</v>
      </c>
      <c r="J10" s="20" t="s">
        <v>183</v>
      </c>
      <c r="K10" s="20">
        <v>308399746</v>
      </c>
      <c r="L10" s="20">
        <f t="shared" si="3"/>
        <v>2.2181814242208602</v>
      </c>
    </row>
    <row r="11" spans="1:12" x14ac:dyDescent="0.2">
      <c r="A11" s="20" t="s">
        <v>184</v>
      </c>
      <c r="B11" s="20">
        <v>66757227</v>
      </c>
      <c r="C11" s="20">
        <f t="shared" si="0"/>
        <v>2.2370948090256859</v>
      </c>
      <c r="D11" s="20" t="s">
        <v>183</v>
      </c>
      <c r="E11" s="20">
        <v>191987258</v>
      </c>
      <c r="F11" s="20">
        <f t="shared" si="1"/>
        <v>2.2728904091782289</v>
      </c>
      <c r="G11" s="20" t="s">
        <v>185</v>
      </c>
      <c r="H11" s="20">
        <v>61240887</v>
      </c>
      <c r="I11" s="20">
        <f t="shared" si="2"/>
        <v>2.2228049277644684</v>
      </c>
      <c r="J11" s="20" t="s">
        <v>186</v>
      </c>
      <c r="K11" s="20">
        <v>311475461</v>
      </c>
      <c r="L11" s="20">
        <f t="shared" si="3"/>
        <v>2.2403036664330749</v>
      </c>
    </row>
    <row r="12" spans="1:12" x14ac:dyDescent="0.2">
      <c r="A12" s="20" t="s">
        <v>185</v>
      </c>
      <c r="B12" s="20">
        <v>67404285</v>
      </c>
      <c r="C12" s="20">
        <f t="shared" si="0"/>
        <v>2.2587783054498041</v>
      </c>
      <c r="D12" s="20" t="s">
        <v>185</v>
      </c>
      <c r="E12" s="20">
        <v>193936385</v>
      </c>
      <c r="F12" s="20">
        <f t="shared" si="1"/>
        <v>2.2959656492265572</v>
      </c>
      <c r="G12" s="20" t="s">
        <v>183</v>
      </c>
      <c r="H12" s="20">
        <v>61850898</v>
      </c>
      <c r="I12" s="20">
        <f t="shared" si="2"/>
        <v>2.244945943729677</v>
      </c>
      <c r="J12" s="20" t="s">
        <v>184</v>
      </c>
      <c r="K12" s="20">
        <v>317106457</v>
      </c>
      <c r="L12" s="20">
        <f t="shared" si="3"/>
        <v>2.2808049018882488</v>
      </c>
    </row>
    <row r="13" spans="1:12" x14ac:dyDescent="0.2">
      <c r="A13" s="20" t="s">
        <v>187</v>
      </c>
      <c r="B13" s="20">
        <v>68286573</v>
      </c>
      <c r="C13" s="20">
        <f t="shared" si="0"/>
        <v>2.2883445710597532</v>
      </c>
      <c r="D13" s="20" t="s">
        <v>186</v>
      </c>
      <c r="E13" s="20">
        <v>194014515</v>
      </c>
      <c r="F13" s="20">
        <f t="shared" si="1"/>
        <v>2.2968906112762211</v>
      </c>
      <c r="G13" s="20" t="s">
        <v>188</v>
      </c>
      <c r="H13" s="20">
        <v>63813266</v>
      </c>
      <c r="I13" s="20">
        <f t="shared" si="2"/>
        <v>2.3161722350877252</v>
      </c>
      <c r="J13" s="20" t="s">
        <v>185</v>
      </c>
      <c r="K13" s="20">
        <v>318019103</v>
      </c>
      <c r="L13" s="20">
        <f t="shared" si="3"/>
        <v>2.287369156335104</v>
      </c>
    </row>
    <row r="14" spans="1:12" x14ac:dyDescent="0.2">
      <c r="A14" s="20" t="s">
        <v>188</v>
      </c>
      <c r="B14" s="20">
        <v>68618263</v>
      </c>
      <c r="C14" s="20">
        <f t="shared" si="0"/>
        <v>2.2994598017329162</v>
      </c>
      <c r="D14" s="20" t="s">
        <v>188</v>
      </c>
      <c r="E14" s="20">
        <v>197096856</v>
      </c>
      <c r="F14" s="20">
        <f t="shared" si="1"/>
        <v>2.3333816959955875</v>
      </c>
      <c r="G14" s="20" t="s">
        <v>187</v>
      </c>
      <c r="H14" s="20">
        <v>63834333</v>
      </c>
      <c r="I14" s="20">
        <f t="shared" si="2"/>
        <v>2.3169368848782028</v>
      </c>
      <c r="J14" s="20" t="s">
        <v>188</v>
      </c>
      <c r="K14" s="20">
        <v>319060692</v>
      </c>
      <c r="L14" s="20">
        <f t="shared" si="3"/>
        <v>2.2948608401041066</v>
      </c>
    </row>
    <row r="15" spans="1:12" x14ac:dyDescent="0.2">
      <c r="A15" s="20" t="s">
        <v>186</v>
      </c>
      <c r="B15" s="20">
        <v>68978867</v>
      </c>
      <c r="C15" s="20">
        <f t="shared" si="0"/>
        <v>2.3115439665906612</v>
      </c>
      <c r="D15" s="20" t="s">
        <v>187</v>
      </c>
      <c r="E15" s="20">
        <v>202112697</v>
      </c>
      <c r="F15" s="20">
        <f t="shared" si="1"/>
        <v>2.3927630165145928</v>
      </c>
      <c r="G15" s="20" t="s">
        <v>186</v>
      </c>
      <c r="H15" s="20">
        <v>64399511</v>
      </c>
      <c r="I15" s="20">
        <f t="shared" si="2"/>
        <v>2.3374506381075455</v>
      </c>
      <c r="J15" s="20" t="s">
        <v>187</v>
      </c>
      <c r="K15" s="20">
        <v>324894024</v>
      </c>
      <c r="L15" s="20">
        <f t="shared" si="3"/>
        <v>2.3368173879013709</v>
      </c>
    </row>
    <row r="16" spans="1:12" x14ac:dyDescent="0.2">
      <c r="A16" s="20" t="s">
        <v>189</v>
      </c>
      <c r="B16" s="20">
        <v>69802744</v>
      </c>
      <c r="C16" s="20">
        <f t="shared" si="0"/>
        <v>2.3391528269763038</v>
      </c>
      <c r="D16" s="20" t="s">
        <v>189</v>
      </c>
      <c r="E16" s="20">
        <v>207410766</v>
      </c>
      <c r="F16" s="20">
        <f t="shared" si="1"/>
        <v>2.455485565618682</v>
      </c>
      <c r="G16" s="20" t="s">
        <v>189</v>
      </c>
      <c r="H16" s="20">
        <v>65791349</v>
      </c>
      <c r="I16" s="20">
        <f t="shared" si="2"/>
        <v>2.3879689195467066</v>
      </c>
      <c r="J16" s="20" t="s">
        <v>189</v>
      </c>
      <c r="K16" s="20">
        <v>335185792</v>
      </c>
      <c r="L16" s="20">
        <f t="shared" si="3"/>
        <v>2.4108414715657935</v>
      </c>
    </row>
    <row r="17" spans="1:12" x14ac:dyDescent="0.2">
      <c r="A17" s="20" t="s">
        <v>190</v>
      </c>
      <c r="B17" s="20">
        <v>73898619</v>
      </c>
      <c r="C17" s="20">
        <f t="shared" si="0"/>
        <v>2.4764092876276442</v>
      </c>
      <c r="D17" s="20" t="s">
        <v>191</v>
      </c>
      <c r="E17" s="20">
        <v>211431671</v>
      </c>
      <c r="F17" s="20">
        <f t="shared" si="1"/>
        <v>2.5030880810456004</v>
      </c>
      <c r="G17" s="20" t="s">
        <v>190</v>
      </c>
      <c r="H17" s="20">
        <v>69210169</v>
      </c>
      <c r="I17" s="20">
        <f t="shared" si="2"/>
        <v>2.5120587280947069</v>
      </c>
      <c r="J17" s="20" t="s">
        <v>191</v>
      </c>
      <c r="K17" s="20">
        <v>345177490</v>
      </c>
      <c r="L17" s="20">
        <f t="shared" si="3"/>
        <v>2.4827072859430359</v>
      </c>
    </row>
    <row r="18" spans="1:12" x14ac:dyDescent="0.2">
      <c r="A18" s="20" t="s">
        <v>191</v>
      </c>
      <c r="B18" s="20">
        <v>75026565</v>
      </c>
      <c r="C18" s="20">
        <f t="shared" si="0"/>
        <v>2.5142077740965516</v>
      </c>
      <c r="D18" s="20" t="s">
        <v>192</v>
      </c>
      <c r="E18" s="20">
        <v>215985061</v>
      </c>
      <c r="F18" s="20">
        <f t="shared" si="1"/>
        <v>2.5569945567568588</v>
      </c>
      <c r="G18" s="20" t="s">
        <v>191</v>
      </c>
      <c r="H18" s="20">
        <v>69731071</v>
      </c>
      <c r="I18" s="20">
        <f t="shared" si="2"/>
        <v>2.5309654355119648</v>
      </c>
      <c r="J18" s="20" t="s">
        <v>192</v>
      </c>
      <c r="K18" s="20">
        <v>348988178</v>
      </c>
      <c r="L18" s="20">
        <f t="shared" si="3"/>
        <v>2.5101158601871321</v>
      </c>
    </row>
    <row r="19" spans="1:12" x14ac:dyDescent="0.2">
      <c r="A19" s="20" t="s">
        <v>192</v>
      </c>
      <c r="B19" s="20">
        <v>75279450</v>
      </c>
      <c r="C19" s="20">
        <f t="shared" si="0"/>
        <v>2.5226821782353048</v>
      </c>
      <c r="D19" s="20" t="s">
        <v>193</v>
      </c>
      <c r="E19" s="20">
        <v>216083986</v>
      </c>
      <c r="F19" s="20">
        <f t="shared" si="1"/>
        <v>2.5581657057490901</v>
      </c>
      <c r="G19" s="20" t="s">
        <v>192</v>
      </c>
      <c r="H19" s="20">
        <v>70534954</v>
      </c>
      <c r="I19" s="20">
        <f t="shared" si="2"/>
        <v>2.5601432476123365</v>
      </c>
      <c r="J19" s="20" t="s">
        <v>193</v>
      </c>
      <c r="K19" s="20">
        <v>356679192</v>
      </c>
      <c r="L19" s="20">
        <f t="shared" si="3"/>
        <v>2.5654338836598964</v>
      </c>
    </row>
    <row r="20" spans="1:12" x14ac:dyDescent="0.2">
      <c r="A20" s="20" t="s">
        <v>193</v>
      </c>
      <c r="B20" s="20">
        <v>76572135</v>
      </c>
      <c r="C20" s="20">
        <f t="shared" si="0"/>
        <v>2.566001216984553</v>
      </c>
      <c r="D20" s="20" t="s">
        <v>190</v>
      </c>
      <c r="E20" s="20">
        <v>229770056</v>
      </c>
      <c r="F20" s="20">
        <f t="shared" si="1"/>
        <v>2.7201917566776461</v>
      </c>
      <c r="G20" s="20" t="s">
        <v>193</v>
      </c>
      <c r="H20" s="20">
        <v>71101971</v>
      </c>
      <c r="I20" s="20">
        <f t="shared" si="2"/>
        <v>2.5807237493566402</v>
      </c>
      <c r="J20" s="20" t="s">
        <v>190</v>
      </c>
      <c r="K20" s="20">
        <v>367904672</v>
      </c>
      <c r="L20" s="20">
        <f t="shared" si="3"/>
        <v>2.6461737400862462</v>
      </c>
    </row>
    <row r="21" spans="1:12" x14ac:dyDescent="0.2">
      <c r="A21" s="20" t="s">
        <v>194</v>
      </c>
      <c r="B21" s="20">
        <v>83096717</v>
      </c>
      <c r="C21" s="20">
        <f t="shared" si="0"/>
        <v>2.7846458368885885</v>
      </c>
      <c r="D21" s="20" t="s">
        <v>194</v>
      </c>
      <c r="E21" s="20">
        <v>240882528</v>
      </c>
      <c r="F21" s="20">
        <f t="shared" si="1"/>
        <v>2.8517496074130402</v>
      </c>
      <c r="G21" s="20" t="s">
        <v>194</v>
      </c>
      <c r="H21" s="20">
        <v>77296209</v>
      </c>
      <c r="I21" s="20">
        <f t="shared" si="2"/>
        <v>2.8055503876472638</v>
      </c>
      <c r="J21" s="20" t="s">
        <v>194</v>
      </c>
      <c r="K21" s="20">
        <v>393239292</v>
      </c>
      <c r="L21" s="20">
        <f t="shared" si="3"/>
        <v>2.828394329443328</v>
      </c>
    </row>
    <row r="22" spans="1:12" x14ac:dyDescent="0.2">
      <c r="A22" s="20" t="s">
        <v>195</v>
      </c>
      <c r="B22" s="20">
        <v>84626658</v>
      </c>
      <c r="C22" s="20">
        <f t="shared" si="0"/>
        <v>2.8359155379086078</v>
      </c>
      <c r="D22" s="20" t="s">
        <v>196</v>
      </c>
      <c r="E22" s="20">
        <v>247288291</v>
      </c>
      <c r="F22" s="20">
        <f t="shared" si="1"/>
        <v>2.9275858761208773</v>
      </c>
      <c r="G22" s="20" t="s">
        <v>195</v>
      </c>
      <c r="H22" s="20">
        <v>78161958</v>
      </c>
      <c r="I22" s="20">
        <f t="shared" si="2"/>
        <v>2.8369736938349606</v>
      </c>
      <c r="J22" s="20" t="s">
        <v>196</v>
      </c>
      <c r="K22" s="20">
        <v>404902234</v>
      </c>
      <c r="L22" s="20">
        <f t="shared" si="3"/>
        <v>2.9122806543567257</v>
      </c>
    </row>
    <row r="23" spans="1:12" x14ac:dyDescent="0.2">
      <c r="A23" s="20" t="s">
        <v>196</v>
      </c>
      <c r="B23" s="20">
        <v>85546255</v>
      </c>
      <c r="C23" s="20">
        <f t="shared" si="0"/>
        <v>2.8667320617150205</v>
      </c>
      <c r="D23" s="20" t="s">
        <v>197</v>
      </c>
      <c r="E23" s="20">
        <v>254090218</v>
      </c>
      <c r="F23" s="20">
        <f t="shared" si="1"/>
        <v>3.0081122339806807</v>
      </c>
      <c r="G23" s="20" t="s">
        <v>196</v>
      </c>
      <c r="H23" s="20">
        <v>78270378</v>
      </c>
      <c r="I23" s="20">
        <f t="shared" si="2"/>
        <v>2.8409089162341434</v>
      </c>
      <c r="J23" s="20" t="s">
        <v>197</v>
      </c>
      <c r="K23" s="20">
        <v>407921898</v>
      </c>
      <c r="L23" s="20">
        <f t="shared" si="3"/>
        <v>2.9339997467978343</v>
      </c>
    </row>
    <row r="24" spans="1:12" x14ac:dyDescent="0.2">
      <c r="A24" s="20" t="s">
        <v>197</v>
      </c>
      <c r="B24" s="20">
        <v>88139540</v>
      </c>
      <c r="C24" s="20">
        <f t="shared" si="0"/>
        <v>2.9536353779930349</v>
      </c>
      <c r="D24" s="20" t="s">
        <v>198</v>
      </c>
      <c r="E24" s="20">
        <v>258935823</v>
      </c>
      <c r="F24" s="20">
        <f t="shared" si="1"/>
        <v>3.0654781719387407</v>
      </c>
      <c r="G24" s="20" t="s">
        <v>197</v>
      </c>
      <c r="H24" s="20">
        <v>81951267</v>
      </c>
      <c r="I24" s="20">
        <f t="shared" si="2"/>
        <v>2.9745108055691891</v>
      </c>
      <c r="J24" s="20" t="s">
        <v>199</v>
      </c>
      <c r="K24" s="20">
        <v>424691669</v>
      </c>
      <c r="L24" s="20">
        <f t="shared" si="3"/>
        <v>3.054617208397941</v>
      </c>
    </row>
    <row r="25" spans="1:12" x14ac:dyDescent="0.2">
      <c r="A25" s="20" t="s">
        <v>199</v>
      </c>
      <c r="B25" s="20">
        <v>89847270</v>
      </c>
      <c r="C25" s="20">
        <f t="shared" si="0"/>
        <v>3.0108629485483163</v>
      </c>
      <c r="D25" s="20" t="s">
        <v>199</v>
      </c>
      <c r="E25" s="20">
        <v>262708261</v>
      </c>
      <c r="F25" s="20">
        <f t="shared" si="1"/>
        <v>3.1101391470406381</v>
      </c>
      <c r="G25" s="20" t="s">
        <v>199</v>
      </c>
      <c r="H25" s="20">
        <v>83587986</v>
      </c>
      <c r="I25" s="20">
        <f t="shared" si="2"/>
        <v>3.0339173105495254</v>
      </c>
      <c r="J25" s="20" t="s">
        <v>198</v>
      </c>
      <c r="K25" s="20">
        <v>429526330</v>
      </c>
      <c r="L25" s="20">
        <f t="shared" si="3"/>
        <v>3.0893907624027652</v>
      </c>
    </row>
    <row r="26" spans="1:12" x14ac:dyDescent="0.2">
      <c r="A26" s="20" t="s">
        <v>198</v>
      </c>
      <c r="B26" s="20">
        <v>93283160</v>
      </c>
      <c r="C26" s="20">
        <f t="shared" si="0"/>
        <v>3.1260027173614104</v>
      </c>
      <c r="D26" s="20" t="s">
        <v>195</v>
      </c>
      <c r="E26" s="20">
        <v>265388597</v>
      </c>
      <c r="F26" s="20">
        <f t="shared" si="1"/>
        <v>3.1418709924309978</v>
      </c>
      <c r="G26" s="20" t="s">
        <v>198</v>
      </c>
      <c r="H26" s="20">
        <v>86444473</v>
      </c>
      <c r="I26" s="20">
        <f t="shared" si="2"/>
        <v>3.1375966282526666</v>
      </c>
      <c r="J26" s="20" t="s">
        <v>195</v>
      </c>
      <c r="K26" s="20">
        <v>432625537</v>
      </c>
      <c r="L26" s="20">
        <f t="shared" si="3"/>
        <v>3.1116819720628901</v>
      </c>
    </row>
    <row r="27" spans="1:12" x14ac:dyDescent="0.2">
      <c r="A27" s="20" t="s">
        <v>200</v>
      </c>
      <c r="B27" s="20">
        <v>96011196</v>
      </c>
      <c r="C27" s="20">
        <f t="shared" si="0"/>
        <v>3.2174216610277675</v>
      </c>
      <c r="D27" s="20" t="s">
        <v>200</v>
      </c>
      <c r="E27" s="20">
        <v>272323846</v>
      </c>
      <c r="F27" s="20">
        <f t="shared" si="1"/>
        <v>3.2239757169922645</v>
      </c>
      <c r="G27" s="20" t="s">
        <v>201</v>
      </c>
      <c r="H27" s="20">
        <v>89187360</v>
      </c>
      <c r="I27" s="20">
        <f t="shared" si="2"/>
        <v>3.2371527097950694</v>
      </c>
      <c r="J27" s="20" t="s">
        <v>200</v>
      </c>
      <c r="K27" s="20">
        <v>452573716</v>
      </c>
      <c r="L27" s="20">
        <f t="shared" si="3"/>
        <v>3.2551603006891159</v>
      </c>
    </row>
    <row r="28" spans="1:12" x14ac:dyDescent="0.2">
      <c r="A28" s="20" t="s">
        <v>201</v>
      </c>
      <c r="B28" s="20">
        <v>96202287</v>
      </c>
      <c r="C28" s="20">
        <f t="shared" si="0"/>
        <v>3.2238252925649422</v>
      </c>
      <c r="D28" s="20" t="s">
        <v>201</v>
      </c>
      <c r="E28" s="20">
        <v>282036264</v>
      </c>
      <c r="F28" s="20">
        <f t="shared" si="1"/>
        <v>3.3389586692574094</v>
      </c>
      <c r="G28" s="20" t="s">
        <v>200</v>
      </c>
      <c r="H28" s="20">
        <v>89398383</v>
      </c>
      <c r="I28" s="20">
        <f t="shared" si="2"/>
        <v>3.2448120202206625</v>
      </c>
      <c r="J28" s="20" t="s">
        <v>201</v>
      </c>
      <c r="K28" s="20">
        <v>459542648</v>
      </c>
      <c r="L28" s="20">
        <f t="shared" si="3"/>
        <v>3.3052847113267898</v>
      </c>
    </row>
    <row r="29" spans="1:12" x14ac:dyDescent="0.2">
      <c r="A29" s="20" t="s">
        <v>202</v>
      </c>
      <c r="B29" s="20">
        <v>106915918</v>
      </c>
      <c r="C29" s="20">
        <f t="shared" si="0"/>
        <v>3.5828487177877526</v>
      </c>
      <c r="D29" s="20" t="s">
        <v>202</v>
      </c>
      <c r="E29" s="20">
        <v>302635999</v>
      </c>
      <c r="F29" s="20">
        <f t="shared" si="1"/>
        <v>3.5828339170257433</v>
      </c>
      <c r="G29" s="20" t="s">
        <v>202</v>
      </c>
      <c r="H29" s="20">
        <v>98888404</v>
      </c>
      <c r="I29" s="20">
        <f t="shared" si="2"/>
        <v>3.5892627046692445</v>
      </c>
      <c r="J29" s="20" t="s">
        <v>202</v>
      </c>
      <c r="K29" s="20">
        <v>498932113</v>
      </c>
      <c r="L29" s="20">
        <f t="shared" si="3"/>
        <v>3.5885955139660299</v>
      </c>
    </row>
    <row r="30" spans="1:12" x14ac:dyDescent="0.2">
      <c r="A30" s="20" t="s">
        <v>203</v>
      </c>
      <c r="B30" s="20">
        <v>111842070</v>
      </c>
      <c r="C30" s="20">
        <f t="shared" si="0"/>
        <v>3.7479285085896006</v>
      </c>
      <c r="D30" s="20" t="s">
        <v>203</v>
      </c>
      <c r="E30" s="20">
        <v>319407836</v>
      </c>
      <c r="F30" s="20">
        <f t="shared" si="1"/>
        <v>3.781391612253624</v>
      </c>
      <c r="G30" s="20" t="s">
        <v>203</v>
      </c>
      <c r="H30" s="20">
        <v>103947477</v>
      </c>
      <c r="I30" s="20">
        <f t="shared" si="2"/>
        <v>3.772887288590117</v>
      </c>
      <c r="J30" s="20" t="s">
        <v>203</v>
      </c>
      <c r="K30" s="20">
        <v>525029314</v>
      </c>
      <c r="L30" s="20">
        <f t="shared" si="3"/>
        <v>3.7763010073497956</v>
      </c>
    </row>
    <row r="31" spans="1:12" x14ac:dyDescent="0.2">
      <c r="A31" s="20" t="s">
        <v>204</v>
      </c>
      <c r="B31" s="20">
        <v>113690367</v>
      </c>
      <c r="C31" s="20">
        <f t="shared" si="0"/>
        <v>3.8098666059320463</v>
      </c>
      <c r="D31" s="20" t="s">
        <v>204</v>
      </c>
      <c r="E31" s="20">
        <v>321047136</v>
      </c>
      <c r="F31" s="20">
        <f t="shared" si="1"/>
        <v>3.8007988858746988</v>
      </c>
      <c r="G31" s="20" t="s">
        <v>204</v>
      </c>
      <c r="H31" s="20">
        <v>105270514</v>
      </c>
      <c r="I31" s="20">
        <f t="shared" si="2"/>
        <v>3.8209083625372453</v>
      </c>
      <c r="J31" s="20" t="s">
        <v>204</v>
      </c>
      <c r="K31" s="20">
        <v>527992624</v>
      </c>
      <c r="L31" s="20">
        <f t="shared" si="3"/>
        <v>3.7976147706763324</v>
      </c>
    </row>
    <row r="32" spans="1:12" x14ac:dyDescent="0.2">
      <c r="A32" s="20" t="s">
        <v>205</v>
      </c>
      <c r="B32" s="20">
        <v>145481702</v>
      </c>
      <c r="C32" s="20">
        <f t="shared" si="0"/>
        <v>4.8752228781525293</v>
      </c>
      <c r="D32" s="20" t="s">
        <v>205</v>
      </c>
      <c r="E32" s="20">
        <v>402988854</v>
      </c>
      <c r="F32" s="20">
        <f t="shared" si="1"/>
        <v>4.7708869369983162</v>
      </c>
      <c r="G32" s="20" t="s">
        <v>205</v>
      </c>
      <c r="H32" s="20">
        <v>133121697</v>
      </c>
      <c r="I32" s="20">
        <f t="shared" si="2"/>
        <v>4.8317974898692846</v>
      </c>
      <c r="J32" s="20" t="s">
        <v>205</v>
      </c>
      <c r="K32" s="20">
        <v>651121317</v>
      </c>
      <c r="L32" s="20">
        <f t="shared" si="3"/>
        <v>4.6832243833418143</v>
      </c>
    </row>
    <row r="33" spans="1:12" x14ac:dyDescent="0.2">
      <c r="A33" s="20" t="s">
        <v>206</v>
      </c>
      <c r="B33" s="20">
        <v>217269558</v>
      </c>
      <c r="C33" s="20">
        <f t="shared" si="0"/>
        <v>7.2808985963587913</v>
      </c>
      <c r="D33" s="20" t="s">
        <v>206</v>
      </c>
      <c r="E33" s="20">
        <v>577241842</v>
      </c>
      <c r="F33" s="20">
        <f t="shared" si="1"/>
        <v>6.8338256409608933</v>
      </c>
      <c r="G33" s="20" t="s">
        <v>206</v>
      </c>
      <c r="H33" s="20">
        <v>196561968</v>
      </c>
      <c r="I33" s="20">
        <f t="shared" si="2"/>
        <v>7.1344314637618131</v>
      </c>
      <c r="J33" s="20" t="s">
        <v>206</v>
      </c>
      <c r="K33" s="20">
        <v>991214751</v>
      </c>
      <c r="L33" s="20">
        <f t="shared" si="3"/>
        <v>7.1293643286006638</v>
      </c>
    </row>
    <row r="34" spans="1:12" x14ac:dyDescent="0.2">
      <c r="A34" s="20" t="s">
        <v>207</v>
      </c>
      <c r="B34" s="20">
        <v>232148183</v>
      </c>
      <c r="C34" s="20">
        <f t="shared" si="0"/>
        <v>7.779494722182589</v>
      </c>
      <c r="D34" s="20" t="s">
        <v>207</v>
      </c>
      <c r="E34" s="20">
        <v>619264069</v>
      </c>
      <c r="F34" s="20">
        <f t="shared" si="1"/>
        <v>7.3313165563247154</v>
      </c>
      <c r="G34" s="20" t="s">
        <v>207</v>
      </c>
      <c r="H34" s="20">
        <v>210260114</v>
      </c>
      <c r="I34" s="20">
        <f t="shared" si="2"/>
        <v>7.631620644415535</v>
      </c>
      <c r="J34" s="20" t="s">
        <v>207</v>
      </c>
      <c r="K34" s="20">
        <v>1063737936</v>
      </c>
      <c r="L34" s="20">
        <f t="shared" si="3"/>
        <v>7.6509911583203385</v>
      </c>
    </row>
    <row r="35" spans="1:12" x14ac:dyDescent="0.2">
      <c r="A35" s="20" t="s">
        <v>208</v>
      </c>
      <c r="B35" s="20">
        <v>241766618</v>
      </c>
      <c r="C35" s="20">
        <f t="shared" si="0"/>
        <v>8.1018171429363885</v>
      </c>
      <c r="D35" s="20" t="s">
        <v>208</v>
      </c>
      <c r="E35" s="20">
        <v>647960019</v>
      </c>
      <c r="F35" s="20">
        <f t="shared" si="1"/>
        <v>7.6710409224972773</v>
      </c>
      <c r="G35" s="20" t="s">
        <v>208</v>
      </c>
      <c r="H35" s="20">
        <v>219191089</v>
      </c>
      <c r="I35" s="20">
        <f t="shared" si="2"/>
        <v>7.9557801432768303</v>
      </c>
      <c r="J35" s="20" t="s">
        <v>208</v>
      </c>
      <c r="K35" s="20">
        <v>1106705419</v>
      </c>
      <c r="L35" s="20">
        <f t="shared" si="3"/>
        <v>7.9600370439681347</v>
      </c>
    </row>
    <row r="36" spans="1:12" x14ac:dyDescent="0.2">
      <c r="B36" s="100">
        <f>SUM(B4:B35)</f>
        <v>2984103612</v>
      </c>
      <c r="C36" s="100"/>
      <c r="D36" s="101"/>
      <c r="E36" s="102">
        <f>SUM(E4:E35)</f>
        <v>8446833038</v>
      </c>
      <c r="F36" s="101"/>
      <c r="G36" s="101"/>
      <c r="H36" s="102">
        <f>SUM(H4:H35)</f>
        <v>2755117475</v>
      </c>
      <c r="I36" s="102"/>
      <c r="J36" s="101"/>
      <c r="K36" s="102">
        <f>SUM(K4:K35)</f>
        <v>13903269707</v>
      </c>
      <c r="L36" s="101"/>
    </row>
  </sheetData>
  <mergeCells count="7">
    <mergeCell ref="A1:L1"/>
    <mergeCell ref="A2:F2"/>
    <mergeCell ref="G2:L2"/>
    <mergeCell ref="A3:C3"/>
    <mergeCell ref="D3:F3"/>
    <mergeCell ref="G3:I3"/>
    <mergeCell ref="J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"/>
  <sheetViews>
    <sheetView workbookViewId="0">
      <selection activeCell="A2" sqref="A2"/>
    </sheetView>
  </sheetViews>
  <sheetFormatPr baseColWidth="10" defaultColWidth="11" defaultRowHeight="16" x14ac:dyDescent="0.2"/>
  <cols>
    <col min="1" max="1" width="28.5" customWidth="1"/>
  </cols>
  <sheetData>
    <row r="1" spans="1:3" x14ac:dyDescent="0.2">
      <c r="A1" t="s">
        <v>2856</v>
      </c>
    </row>
    <row r="2" spans="1:3" ht="17" x14ac:dyDescent="0.2">
      <c r="A2" s="150"/>
      <c r="B2" s="151" t="s">
        <v>19</v>
      </c>
      <c r="C2" s="151" t="s">
        <v>83</v>
      </c>
    </row>
    <row r="3" spans="1:3" ht="17" x14ac:dyDescent="0.2">
      <c r="A3" s="150" t="s">
        <v>2212</v>
      </c>
      <c r="B3" s="152">
        <v>435032</v>
      </c>
      <c r="C3" s="152">
        <v>1266042</v>
      </c>
    </row>
    <row r="4" spans="1:3" ht="17" x14ac:dyDescent="0.2">
      <c r="A4" s="150" t="s">
        <v>2213</v>
      </c>
      <c r="B4" s="152">
        <v>55865</v>
      </c>
      <c r="C4" s="152">
        <v>608139</v>
      </c>
    </row>
    <row r="5" spans="1:3" ht="34" x14ac:dyDescent="0.2">
      <c r="A5" s="150" t="s">
        <v>2214</v>
      </c>
      <c r="B5" s="152">
        <v>2953</v>
      </c>
      <c r="C5" s="152">
        <v>29272</v>
      </c>
    </row>
    <row r="6" spans="1:3" ht="34" x14ac:dyDescent="0.2">
      <c r="A6" s="150" t="s">
        <v>2215</v>
      </c>
      <c r="B6" s="150">
        <v>84</v>
      </c>
      <c r="C6" s="150">
        <v>574</v>
      </c>
    </row>
    <row r="7" spans="1:3" ht="34" x14ac:dyDescent="0.2">
      <c r="A7" s="150" t="s">
        <v>2216</v>
      </c>
      <c r="B7" s="150">
        <v>2</v>
      </c>
      <c r="C7" s="150">
        <v>0</v>
      </c>
    </row>
    <row r="8" spans="1:3" ht="34" x14ac:dyDescent="0.2">
      <c r="A8" s="150" t="s">
        <v>2217</v>
      </c>
      <c r="B8" s="150">
        <v>0</v>
      </c>
      <c r="C8" s="150">
        <v>30</v>
      </c>
    </row>
    <row r="9" spans="1:3" ht="17" x14ac:dyDescent="0.2">
      <c r="A9" s="150" t="s">
        <v>2218</v>
      </c>
      <c r="B9" s="152">
        <v>747959</v>
      </c>
      <c r="C9" s="15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workbookViewId="0">
      <selection activeCell="A2" sqref="A2"/>
    </sheetView>
  </sheetViews>
  <sheetFormatPr baseColWidth="10" defaultColWidth="11" defaultRowHeight="16" x14ac:dyDescent="0.2"/>
  <cols>
    <col min="1" max="1" width="23.5" customWidth="1"/>
    <col min="2" max="2" width="5" bestFit="1" customWidth="1"/>
    <col min="3" max="3" width="7.6640625" bestFit="1" customWidth="1"/>
    <col min="4" max="4" width="12.1640625" bestFit="1" customWidth="1"/>
    <col min="5" max="5" width="7.6640625" bestFit="1" customWidth="1"/>
    <col min="6" max="6" width="12.1640625" bestFit="1" customWidth="1"/>
  </cols>
  <sheetData>
    <row r="1" spans="1:6" x14ac:dyDescent="0.2">
      <c r="A1" s="103" t="s">
        <v>2855</v>
      </c>
      <c r="C1" s="103"/>
      <c r="D1" s="103"/>
    </row>
    <row r="2" spans="1:6" x14ac:dyDescent="0.2">
      <c r="A2" s="95" t="s">
        <v>1131</v>
      </c>
      <c r="B2" s="95" t="s">
        <v>1132</v>
      </c>
      <c r="C2" s="370" t="s">
        <v>2239</v>
      </c>
      <c r="D2" s="370"/>
      <c r="E2" s="367" t="s">
        <v>83</v>
      </c>
      <c r="F2" s="369"/>
    </row>
    <row r="3" spans="1:6" x14ac:dyDescent="0.2">
      <c r="A3" s="20">
        <v>1</v>
      </c>
      <c r="B3" s="141" t="s">
        <v>1133</v>
      </c>
      <c r="C3" s="120">
        <v>5228</v>
      </c>
      <c r="D3" s="20">
        <f t="shared" ref="D3:D17" si="0">(C3/$C$18)*100</f>
        <v>8.8754583729458112</v>
      </c>
      <c r="E3" s="120">
        <v>27724</v>
      </c>
      <c r="F3" s="20">
        <f t="shared" ref="F3:F17" si="1">(E3/$E$18)*100</f>
        <v>4.3453523819972881</v>
      </c>
    </row>
    <row r="4" spans="1:6" x14ac:dyDescent="0.2">
      <c r="A4" s="20">
        <v>1</v>
      </c>
      <c r="B4" s="141" t="s">
        <v>122</v>
      </c>
      <c r="C4" s="120">
        <v>1340</v>
      </c>
      <c r="D4" s="20">
        <f t="shared" si="0"/>
        <v>2.2748879532799129</v>
      </c>
      <c r="E4" s="120">
        <v>10570</v>
      </c>
      <c r="F4" s="20">
        <f t="shared" si="1"/>
        <v>1.6567008612650171</v>
      </c>
    </row>
    <row r="5" spans="1:6" x14ac:dyDescent="0.2">
      <c r="A5" s="20">
        <v>1</v>
      </c>
      <c r="B5" s="141" t="s">
        <v>1134</v>
      </c>
      <c r="C5" s="126">
        <v>5</v>
      </c>
      <c r="D5" s="20">
        <f t="shared" si="0"/>
        <v>8.4883878853728098E-3</v>
      </c>
      <c r="E5" s="126">
        <v>60</v>
      </c>
      <c r="F5" s="20">
        <f t="shared" si="1"/>
        <v>9.4041676136141002E-3</v>
      </c>
    </row>
    <row r="6" spans="1:6" x14ac:dyDescent="0.2">
      <c r="A6" s="142" t="s">
        <v>1135</v>
      </c>
      <c r="B6" s="141" t="s">
        <v>148</v>
      </c>
      <c r="C6" s="126">
        <v>8</v>
      </c>
      <c r="D6" s="20">
        <f t="shared" si="0"/>
        <v>1.3581420616596496E-2</v>
      </c>
      <c r="E6" s="126">
        <v>121</v>
      </c>
      <c r="F6" s="20">
        <f t="shared" si="1"/>
        <v>1.8965071354121767E-2</v>
      </c>
    </row>
    <row r="7" spans="1:6" x14ac:dyDescent="0.2">
      <c r="A7" s="20">
        <v>2</v>
      </c>
      <c r="B7" s="135" t="s">
        <v>148</v>
      </c>
      <c r="C7" s="8">
        <v>14744</v>
      </c>
      <c r="D7" s="20">
        <f t="shared" si="0"/>
        <v>25.030558196387343</v>
      </c>
      <c r="E7" s="8">
        <v>111277</v>
      </c>
      <c r="F7" s="20">
        <f t="shared" si="1"/>
        <v>17.441125992335603</v>
      </c>
    </row>
    <row r="8" spans="1:6" x14ac:dyDescent="0.2">
      <c r="A8" s="20">
        <v>3</v>
      </c>
      <c r="B8" s="135" t="s">
        <v>148</v>
      </c>
      <c r="C8" s="20">
        <v>13</v>
      </c>
      <c r="D8" s="20">
        <f t="shared" si="0"/>
        <v>2.2069808501969306E-2</v>
      </c>
      <c r="E8" s="20">
        <v>134</v>
      </c>
      <c r="F8" s="20">
        <f t="shared" si="1"/>
        <v>2.1002641003738155E-2</v>
      </c>
    </row>
    <row r="9" spans="1:6" x14ac:dyDescent="0.2">
      <c r="A9" s="20">
        <v>4</v>
      </c>
      <c r="B9" s="135" t="s">
        <v>1134</v>
      </c>
      <c r="C9" s="20">
        <v>14</v>
      </c>
      <c r="D9" s="20">
        <f t="shared" si="0"/>
        <v>2.376748607904387E-2</v>
      </c>
      <c r="E9" s="20">
        <v>133</v>
      </c>
      <c r="F9" s="20">
        <f t="shared" si="1"/>
        <v>2.0845904876844588E-2</v>
      </c>
    </row>
    <row r="10" spans="1:6" x14ac:dyDescent="0.2">
      <c r="A10" s="20">
        <v>5</v>
      </c>
      <c r="B10" s="135" t="s">
        <v>1133</v>
      </c>
      <c r="C10" s="8">
        <v>1465</v>
      </c>
      <c r="D10" s="20">
        <f t="shared" si="0"/>
        <v>2.4870976504142335</v>
      </c>
      <c r="E10" s="8">
        <v>8084</v>
      </c>
      <c r="F10" s="20">
        <f t="shared" si="1"/>
        <v>1.2670548498076064</v>
      </c>
    </row>
    <row r="11" spans="1:6" x14ac:dyDescent="0.2">
      <c r="A11" s="20">
        <v>6</v>
      </c>
      <c r="B11" s="135" t="s">
        <v>122</v>
      </c>
      <c r="C11" s="8">
        <v>8763</v>
      </c>
      <c r="D11" s="20">
        <f t="shared" si="0"/>
        <v>14.876748607904386</v>
      </c>
      <c r="E11" s="8">
        <v>148534</v>
      </c>
      <c r="F11" s="20">
        <f t="shared" si="1"/>
        <v>23.280643872009279</v>
      </c>
    </row>
    <row r="12" spans="1:6" x14ac:dyDescent="0.2">
      <c r="A12" s="20">
        <v>7</v>
      </c>
      <c r="B12" s="135" t="s">
        <v>1134</v>
      </c>
      <c r="C12" s="20">
        <v>16</v>
      </c>
      <c r="D12" s="20">
        <f t="shared" si="0"/>
        <v>2.7162841233192993E-2</v>
      </c>
      <c r="E12" s="20">
        <v>119</v>
      </c>
      <c r="F12" s="20">
        <f t="shared" si="1"/>
        <v>1.8651599100334631E-2</v>
      </c>
    </row>
    <row r="13" spans="1:6" x14ac:dyDescent="0.2">
      <c r="A13" s="20">
        <v>8</v>
      </c>
      <c r="B13" s="135" t="s">
        <v>148</v>
      </c>
      <c r="C13" s="8">
        <v>26754</v>
      </c>
      <c r="D13" s="20">
        <f t="shared" si="0"/>
        <v>45.41966589705283</v>
      </c>
      <c r="E13" s="8">
        <v>330123</v>
      </c>
      <c r="F13" s="20">
        <f t="shared" si="1"/>
        <v>51.74220041848546</v>
      </c>
    </row>
    <row r="14" spans="1:6" x14ac:dyDescent="0.2">
      <c r="A14" s="20">
        <v>9</v>
      </c>
      <c r="B14" s="135" t="s">
        <v>148</v>
      </c>
      <c r="C14" s="20">
        <v>10</v>
      </c>
      <c r="D14" s="20">
        <f t="shared" si="0"/>
        <v>1.697677577074562E-2</v>
      </c>
      <c r="E14" s="20">
        <v>133</v>
      </c>
      <c r="F14" s="20">
        <f t="shared" si="1"/>
        <v>2.0845904876844588E-2</v>
      </c>
    </row>
    <row r="15" spans="1:6" x14ac:dyDescent="0.2">
      <c r="A15" s="20">
        <v>10</v>
      </c>
      <c r="B15" s="135" t="s">
        <v>122</v>
      </c>
      <c r="C15" s="20">
        <v>5</v>
      </c>
      <c r="D15" s="20">
        <f t="shared" si="0"/>
        <v>8.4883878853728098E-3</v>
      </c>
      <c r="E15" s="20">
        <v>11</v>
      </c>
      <c r="F15" s="20">
        <f t="shared" si="1"/>
        <v>1.7240973958292517E-3</v>
      </c>
    </row>
    <row r="16" spans="1:6" x14ac:dyDescent="0.2">
      <c r="A16" s="20">
        <v>11</v>
      </c>
      <c r="B16" s="135" t="s">
        <v>1133</v>
      </c>
      <c r="C16" s="20">
        <v>243</v>
      </c>
      <c r="D16" s="20">
        <f t="shared" si="0"/>
        <v>0.41253565122911851</v>
      </c>
      <c r="E16" s="20">
        <v>992</v>
      </c>
      <c r="F16" s="20">
        <f t="shared" si="1"/>
        <v>0.15548223787841978</v>
      </c>
    </row>
    <row r="17" spans="1:6" x14ac:dyDescent="0.2">
      <c r="A17" s="20">
        <v>12</v>
      </c>
      <c r="B17" s="135" t="s">
        <v>1133</v>
      </c>
      <c r="C17" s="20">
        <v>296</v>
      </c>
      <c r="D17" s="20">
        <f t="shared" si="0"/>
        <v>0.50251256281407031</v>
      </c>
      <c r="E17" s="20">
        <v>0</v>
      </c>
      <c r="F17" s="20">
        <f t="shared" si="1"/>
        <v>0</v>
      </c>
    </row>
    <row r="18" spans="1:6" x14ac:dyDescent="0.2">
      <c r="C18" s="155">
        <f>SUM(C3:C17)</f>
        <v>58904</v>
      </c>
      <c r="E18" s="155">
        <f>SUM(E3:E17)</f>
        <v>638015</v>
      </c>
    </row>
    <row r="19" spans="1:6" x14ac:dyDescent="0.2">
      <c r="D19" s="143"/>
    </row>
    <row r="23" spans="1:6" x14ac:dyDescent="0.2">
      <c r="C23" s="143"/>
      <c r="D23" s="143"/>
      <c r="E23" s="143"/>
    </row>
    <row r="24" spans="1:6" x14ac:dyDescent="0.2">
      <c r="C24" s="168"/>
      <c r="D24" s="168"/>
      <c r="E24" s="168"/>
    </row>
  </sheetData>
  <mergeCells count="2">
    <mergeCell ref="C2:D2"/>
    <mergeCell ref="E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"/>
  <sheetViews>
    <sheetView workbookViewId="0">
      <selection activeCell="A2" sqref="A2"/>
    </sheetView>
  </sheetViews>
  <sheetFormatPr baseColWidth="10" defaultColWidth="11" defaultRowHeight="16" x14ac:dyDescent="0.2"/>
  <cols>
    <col min="1" max="1" width="51.6640625" customWidth="1"/>
  </cols>
  <sheetData>
    <row r="1" spans="1:3" x14ac:dyDescent="0.2">
      <c r="A1" t="s">
        <v>2854</v>
      </c>
    </row>
    <row r="2" spans="1:3" ht="17" x14ac:dyDescent="0.2">
      <c r="A2" s="150"/>
      <c r="B2" s="151" t="s">
        <v>19</v>
      </c>
      <c r="C2" s="151" t="s">
        <v>83</v>
      </c>
    </row>
    <row r="3" spans="1:3" ht="17" x14ac:dyDescent="0.2">
      <c r="A3" s="150" t="s">
        <v>2264</v>
      </c>
      <c r="B3" s="152">
        <v>30463</v>
      </c>
      <c r="C3" s="152">
        <v>22532</v>
      </c>
    </row>
    <row r="4" spans="1:3" ht="17" x14ac:dyDescent="0.2">
      <c r="A4" s="167" t="s">
        <v>2261</v>
      </c>
      <c r="B4" s="152">
        <v>24947</v>
      </c>
      <c r="C4" s="152">
        <v>19750</v>
      </c>
    </row>
    <row r="5" spans="1:3" ht="17" x14ac:dyDescent="0.2">
      <c r="A5" s="150" t="s">
        <v>2263</v>
      </c>
      <c r="B5" s="152">
        <v>8714</v>
      </c>
      <c r="C5" s="152">
        <v>6576</v>
      </c>
    </row>
    <row r="6" spans="1:3" ht="17" x14ac:dyDescent="0.2">
      <c r="A6" s="150" t="s">
        <v>2265</v>
      </c>
      <c r="B6" s="150">
        <v>716</v>
      </c>
      <c r="C6" s="150">
        <v>623</v>
      </c>
    </row>
    <row r="7" spans="1:3" ht="17" x14ac:dyDescent="0.2">
      <c r="A7" s="150" t="s">
        <v>2266</v>
      </c>
      <c r="B7" s="150">
        <v>39</v>
      </c>
      <c r="C7" s="150">
        <v>21</v>
      </c>
    </row>
    <row r="8" spans="1:3" ht="17" x14ac:dyDescent="0.2">
      <c r="A8" s="150" t="s">
        <v>2267</v>
      </c>
      <c r="B8" s="150">
        <v>1</v>
      </c>
      <c r="C8" s="150">
        <v>0</v>
      </c>
    </row>
    <row r="9" spans="1:3" ht="17" x14ac:dyDescent="0.2">
      <c r="A9" s="150" t="s">
        <v>2268</v>
      </c>
      <c r="B9" s="150">
        <v>0</v>
      </c>
      <c r="C9" s="150">
        <v>0</v>
      </c>
    </row>
    <row r="10" spans="1:3" ht="17" x14ac:dyDescent="0.2">
      <c r="A10" s="150" t="s">
        <v>2260</v>
      </c>
      <c r="B10" s="152">
        <v>1187</v>
      </c>
      <c r="C10" s="150">
        <v>0</v>
      </c>
    </row>
    <row r="11" spans="1:3" ht="17" x14ac:dyDescent="0.2">
      <c r="A11" s="150" t="s">
        <v>2262</v>
      </c>
      <c r="B11" s="152">
        <v>7146</v>
      </c>
      <c r="C11" s="152">
        <v>5110</v>
      </c>
    </row>
    <row r="12" spans="1:3" ht="17" x14ac:dyDescent="0.2">
      <c r="A12" s="150" t="s">
        <v>2269</v>
      </c>
      <c r="B12" s="152">
        <v>4716</v>
      </c>
      <c r="C12" s="152">
        <v>3023</v>
      </c>
    </row>
    <row r="13" spans="1:3" ht="17" x14ac:dyDescent="0.2">
      <c r="A13" s="150" t="s">
        <v>2270</v>
      </c>
      <c r="B13" s="152">
        <v>2379</v>
      </c>
      <c r="C13" s="152">
        <v>1777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Supp_Table_1</vt:lpstr>
      <vt:lpstr>Supp_Table_2</vt:lpstr>
      <vt:lpstr>Supp_Table_3</vt:lpstr>
      <vt:lpstr>Supp_Table_4</vt:lpstr>
      <vt:lpstr>Supp_Table_5</vt:lpstr>
      <vt:lpstr>Supp_Table_6</vt:lpstr>
      <vt:lpstr>Supp_Table_7</vt:lpstr>
      <vt:lpstr>Supp_Table_8</vt:lpstr>
      <vt:lpstr>Supp_Table_9</vt:lpstr>
      <vt:lpstr>Supp_Table_10</vt:lpstr>
      <vt:lpstr>Supp_Table_11</vt:lpstr>
      <vt:lpstr>Supp_Table_12</vt:lpstr>
      <vt:lpstr>Supp_Table_13</vt:lpstr>
      <vt:lpstr>Supp_Table_14</vt:lpstr>
      <vt:lpstr>Supp_Table_15</vt:lpstr>
      <vt:lpstr>Supp_Table_16</vt:lpstr>
      <vt:lpstr>Supp_Table_17</vt:lpstr>
      <vt:lpstr>Supp_Table_18</vt:lpstr>
      <vt:lpstr>Supp_Table_19</vt:lpstr>
      <vt:lpstr>Supp_Table_20</vt:lpstr>
      <vt:lpstr>Supp_Table_21</vt:lpstr>
      <vt:lpstr>Supp_Table_22</vt:lpstr>
      <vt:lpstr>Supp_Table_23</vt:lpstr>
      <vt:lpstr>Supp_Table_24</vt:lpstr>
      <vt:lpstr>Supp_Table_25</vt:lpstr>
      <vt:lpstr>Supp_Table_26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</dc:creator>
  <cp:lastModifiedBy>CX Chan</cp:lastModifiedBy>
  <dcterms:created xsi:type="dcterms:W3CDTF">2019-06-18T05:12:49Z</dcterms:created>
  <dcterms:modified xsi:type="dcterms:W3CDTF">2020-03-11T06:27:15Z</dcterms:modified>
</cp:coreProperties>
</file>