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ierry/Dropbox/0_Thierry's DropBox/ACTIVE_PAPERS/2. PAPERS_submitted/20 BMCVR CAT9/200410 CAT9 (R1)/"/>
    </mc:Choice>
  </mc:AlternateContent>
  <xr:revisionPtr revIDLastSave="0" documentId="13_ncr:1_{1B850C9A-9BBA-3F4B-9AED-C3908CE70879}" xr6:coauthVersionLast="45" xr6:coauthVersionMax="45" xr10:uidLastSave="{00000000-0000-0000-0000-000000000000}"/>
  <bookViews>
    <workbookView xWindow="-3520" yWindow="460" windowWidth="31660" windowHeight="185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K19" i="1"/>
  <c r="K20" i="1"/>
  <c r="J20" i="1"/>
  <c r="J19" i="1"/>
  <c r="L9" i="1" l="1"/>
  <c r="X9" i="1"/>
  <c r="AL9" i="1"/>
  <c r="AN9" i="1"/>
  <c r="L19" i="1" l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J21" i="1" l="1"/>
  <c r="L20" i="1"/>
  <c r="K21" i="1"/>
  <c r="V6" i="1"/>
  <c r="L21" i="1" l="1"/>
  <c r="M20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M21" i="1" l="1"/>
  <c r="N20" i="1"/>
  <c r="J16" i="1"/>
  <c r="I16" i="1"/>
  <c r="P5" i="1"/>
  <c r="AL10" i="1"/>
  <c r="AL5" i="1"/>
  <c r="AL8" i="1"/>
  <c r="AJ10" i="1"/>
  <c r="AJ5" i="1"/>
  <c r="AJ8" i="1"/>
  <c r="AH10" i="1"/>
  <c r="AH5" i="1"/>
  <c r="AH8" i="1"/>
  <c r="AF10" i="1"/>
  <c r="AF5" i="1"/>
  <c r="AF8" i="1"/>
  <c r="AD10" i="1"/>
  <c r="AD5" i="1"/>
  <c r="AD8" i="1"/>
  <c r="AB10" i="1"/>
  <c r="AB5" i="1"/>
  <c r="AB8" i="1"/>
  <c r="Z10" i="1"/>
  <c r="Z5" i="1"/>
  <c r="Z8" i="1"/>
  <c r="P10" i="1"/>
  <c r="N10" i="1"/>
  <c r="L10" i="1"/>
  <c r="L5" i="1"/>
  <c r="N8" i="1"/>
  <c r="P8" i="1"/>
  <c r="R10" i="1"/>
  <c r="R5" i="1"/>
  <c r="R8" i="1"/>
  <c r="V10" i="1"/>
  <c r="V5" i="1"/>
  <c r="V8" i="1"/>
  <c r="X10" i="1"/>
  <c r="X5" i="1"/>
  <c r="X8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AN10" i="1"/>
  <c r="AN5" i="1"/>
  <c r="AN8" i="1"/>
  <c r="AN7" i="1"/>
  <c r="AN6" i="1"/>
  <c r="AL6" i="1"/>
  <c r="AJ6" i="1"/>
  <c r="AH6" i="1"/>
  <c r="AF6" i="1"/>
  <c r="AD6" i="1"/>
  <c r="AB6" i="1"/>
  <c r="R6" i="1"/>
  <c r="P6" i="1"/>
  <c r="L6" i="1"/>
  <c r="T13" i="1"/>
  <c r="AN13" i="1"/>
  <c r="AL13" i="1"/>
  <c r="AJ13" i="1"/>
  <c r="AH13" i="1"/>
  <c r="AF13" i="1"/>
  <c r="AD13" i="1"/>
  <c r="AB13" i="1"/>
  <c r="Z13" i="1"/>
  <c r="X13" i="1"/>
  <c r="V13" i="1"/>
  <c r="N13" i="1"/>
  <c r="L13" i="1"/>
  <c r="P12" i="1"/>
  <c r="R12" i="1" s="1"/>
  <c r="T10" i="1"/>
  <c r="T5" i="1"/>
  <c r="T8" i="1"/>
  <c r="T6" i="1"/>
  <c r="AN12" i="1"/>
  <c r="AL12" i="1"/>
  <c r="AJ12" i="1"/>
  <c r="AH12" i="1"/>
  <c r="AF12" i="1"/>
  <c r="AD12" i="1"/>
  <c r="AB12" i="1"/>
  <c r="Z12" i="1"/>
  <c r="X12" i="1"/>
  <c r="V12" i="1"/>
  <c r="T12" i="1"/>
  <c r="O20" i="1" l="1"/>
  <c r="N21" i="1"/>
  <c r="O21" i="1" l="1"/>
  <c r="P20" i="1"/>
  <c r="P21" i="1" l="1"/>
  <c r="Q20" i="1"/>
  <c r="R20" i="1" l="1"/>
  <c r="Q21" i="1"/>
  <c r="S20" i="1" l="1"/>
  <c r="R21" i="1"/>
  <c r="T20" i="1" l="1"/>
  <c r="S21" i="1"/>
  <c r="T21" i="1" l="1"/>
  <c r="U20" i="1"/>
  <c r="U21" i="1" l="1"/>
  <c r="V20" i="1"/>
  <c r="W20" i="1" l="1"/>
  <c r="V21" i="1"/>
  <c r="W21" i="1" l="1"/>
  <c r="X20" i="1"/>
  <c r="X21" i="1" s="1"/>
</calcChain>
</file>

<file path=xl/sharedStrings.xml><?xml version="1.0" encoding="utf-8"?>
<sst xmlns="http://schemas.openxmlformats.org/spreadsheetml/2006/main" count="91" uniqueCount="53">
  <si>
    <t>Year</t>
  </si>
  <si>
    <t>Author</t>
  </si>
  <si>
    <t>Source</t>
  </si>
  <si>
    <t xml:space="preserve">Vet Dermatol </t>
  </si>
  <si>
    <t>CAB, WOS</t>
  </si>
  <si>
    <t>Loeffler</t>
  </si>
  <si>
    <t># Dogs with AFR</t>
  </si>
  <si>
    <t>%</t>
  </si>
  <si>
    <t>&gt;14</t>
  </si>
  <si>
    <t>original diet</t>
  </si>
  <si>
    <t>spontaneous - AFR</t>
  </si>
  <si>
    <t>spontaneous - AFR+AD</t>
  </si>
  <si>
    <t>J Amer Vet Med Assoc</t>
  </si>
  <si>
    <t>Rosser</t>
  </si>
  <si>
    <t>TOTAL</t>
  </si>
  <si>
    <t>Leistra</t>
  </si>
  <si>
    <t>Jackson</t>
  </si>
  <si>
    <t>one diet, corn, soy</t>
  </si>
  <si>
    <t>experimental FA</t>
  </si>
  <si>
    <t>J Small Anim Pract</t>
  </si>
  <si>
    <t>Harvey</t>
  </si>
  <si>
    <t>6-9 individual items</t>
  </si>
  <si>
    <t>3 new diets</t>
  </si>
  <si>
    <t xml:space="preserve">cutaneous </t>
  </si>
  <si>
    <t>Predominant Clinical Signs</t>
  </si>
  <si>
    <t>J Vet Int Med</t>
  </si>
  <si>
    <t>WOS</t>
  </si>
  <si>
    <t>spontaneous</t>
  </si>
  <si>
    <t>Vaden</t>
  </si>
  <si>
    <t>7 individual items</t>
  </si>
  <si>
    <t>B</t>
  </si>
  <si>
    <t>Vet Dermatol</t>
  </si>
  <si>
    <t>cutaneous</t>
  </si>
  <si>
    <t>Carlotti</t>
  </si>
  <si>
    <t>J Vet Med Sci</t>
  </si>
  <si>
    <t>Fujimura</t>
  </si>
  <si>
    <t>single ingredient (tomato)</t>
  </si>
  <si>
    <t>DAY OF FLARE AFTER CHALLENGE</t>
  </si>
  <si>
    <t>&gt; 14</t>
  </si>
  <si>
    <t>CUMULATIVE NUMBER OF DOGS WITH FLARES BY THAT DAY</t>
  </si>
  <si>
    <t>CUMULATIVE NUMBER OF DOGS WITH EVALUABLE DATA BY THAT DAY</t>
  </si>
  <si>
    <t>CUMULATIVE % OF DOGS WITH FLARES BY THAT DAY</t>
  </si>
  <si>
    <t>Favrot</t>
  </si>
  <si>
    <t>original diet and individual items</t>
  </si>
  <si>
    <t>cutaneous and digestive</t>
  </si>
  <si>
    <t>Journal Abbreviation</t>
  </si>
  <si>
    <t>Time to Flare after Oral Food Challenge (Days)</t>
  </si>
  <si>
    <t>Oral Food Challenge Type</t>
  </si>
  <si>
    <t>Ref #</t>
  </si>
  <si>
    <t># Positive Challenges</t>
  </si>
  <si>
    <t>Supplementary Table 1: data from studies reporting information from dogs with food allergies</t>
  </si>
  <si>
    <t>abbreviations: AD: atopic dermatitis; AFR: adverse food reactions; B: bibliography; CAB: CAB abstracts; FA: food allergy; WOS: Web of Science</t>
  </si>
  <si>
    <t>Experimental or Spontaneous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</si>
</sst>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Helvetic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9" fontId="0" fillId="0" borderId="0" xfId="104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 wrapText="1"/>
    </xf>
    <xf numFmtId="9" fontId="5" fillId="0" borderId="0" xfId="104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164" fontId="0" fillId="0" borderId="7" xfId="104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9" fontId="0" fillId="0" borderId="8" xfId="104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1" fontId="0" fillId="0" borderId="0" xfId="104" applyNumberFormat="1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104" applyNumberFormat="1" applyFont="1" applyFill="1" applyAlignment="1">
      <alignment horizont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Per cent" xfId="10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sponne, Isabelle" id="{F5165DDD-2DC0-45B4-9C7E-029815BF1DA4}" userId="S::isabelle.lesponne@royalcanin.com::8e58f07b-1f5a-446a-a8e0-1ee4d782ffe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19-11-14T16:37:46.95" personId="{F5165DDD-2DC0-45B4-9C7E-029815BF1DA4}" id="{4D23DBF2-B12F-4465-9368-77D8CE196E5D}">
    <text>full words, or to be included on "abbreviations" part below table..?</text>
  </threadedComment>
  <threadedComment ref="H4" dT="2019-11-14T16:42:20.10" personId="{F5165DDD-2DC0-45B4-9C7E-029815BF1DA4}" id="{945809B0-392E-4EA3-816F-BA9E4E54B570}">
    <text>any interest to also mention here in which form (eg raw, kitchen-cooked, commercial food..)?</text>
  </threadedComment>
  <threadedComment ref="E14" dT="2019-11-14T16:38:54.67" personId="{F5165DDD-2DC0-45B4-9C7E-029815BF1DA4}" id="{3A39481D-3E81-4665-934D-BBDAD39AC220}">
    <text>should all Vet Derm papers be linked to both CAB &amp; WOS sources?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"/>
  <sheetViews>
    <sheetView tabSelected="1" zoomScale="143" zoomScaleNormal="143" zoomScalePageLayoutView="11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0" sqref="J10"/>
    </sheetView>
  </sheetViews>
  <sheetFormatPr baseColWidth="10" defaultColWidth="10.83203125" defaultRowHeight="16" x14ac:dyDescent="0.2"/>
  <cols>
    <col min="1" max="1" width="5" style="2" customWidth="1"/>
    <col min="2" max="2" width="10.83203125" style="3"/>
    <col min="3" max="3" width="19.6640625" style="3" customWidth="1"/>
    <col min="4" max="4" width="18" style="3" customWidth="1"/>
    <col min="5" max="5" width="11.5" style="3" customWidth="1"/>
    <col min="6" max="6" width="19" style="8" customWidth="1"/>
    <col min="7" max="7" width="26.1640625" style="8" customWidth="1"/>
    <col min="8" max="8" width="28.33203125" style="8" customWidth="1"/>
    <col min="9" max="9" width="11.5" style="3" customWidth="1"/>
    <col min="10" max="10" width="10.5" customWidth="1"/>
    <col min="11" max="11" width="6.5" customWidth="1"/>
    <col min="12" max="33" width="5.83203125" customWidth="1"/>
    <col min="34" max="39" width="5.83203125" style="2" customWidth="1"/>
    <col min="40" max="16384" width="10.83203125" style="2"/>
  </cols>
  <sheetData>
    <row r="1" spans="1:43" x14ac:dyDescent="0.2">
      <c r="B1" s="40" t="s">
        <v>50</v>
      </c>
    </row>
    <row r="3" spans="1:43" ht="16" customHeight="1" x14ac:dyDescent="0.2">
      <c r="B3" s="13"/>
      <c r="C3" s="13"/>
      <c r="D3" s="13"/>
      <c r="E3" s="13"/>
      <c r="F3" s="9"/>
      <c r="G3" s="9"/>
      <c r="H3" s="9"/>
      <c r="I3" s="13"/>
      <c r="J3" s="58" t="s">
        <v>46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"/>
    </row>
    <row r="4" spans="1:43" ht="34" x14ac:dyDescent="0.2">
      <c r="A4" s="1" t="s">
        <v>48</v>
      </c>
      <c r="B4" s="1" t="s">
        <v>0</v>
      </c>
      <c r="C4" s="1" t="s">
        <v>45</v>
      </c>
      <c r="D4" s="1" t="s">
        <v>1</v>
      </c>
      <c r="E4" s="1" t="s">
        <v>2</v>
      </c>
      <c r="F4" s="1" t="s">
        <v>52</v>
      </c>
      <c r="G4" s="1" t="s">
        <v>24</v>
      </c>
      <c r="H4" s="41" t="s">
        <v>47</v>
      </c>
      <c r="I4" s="41" t="s">
        <v>6</v>
      </c>
      <c r="J4" s="1" t="s">
        <v>49</v>
      </c>
      <c r="K4" s="1">
        <v>1</v>
      </c>
      <c r="L4" s="1" t="s">
        <v>7</v>
      </c>
      <c r="M4" s="1">
        <v>2</v>
      </c>
      <c r="N4" s="1" t="s">
        <v>7</v>
      </c>
      <c r="O4" s="1">
        <v>3</v>
      </c>
      <c r="P4" s="1" t="s">
        <v>7</v>
      </c>
      <c r="Q4" s="1">
        <v>4</v>
      </c>
      <c r="R4" s="1" t="s">
        <v>7</v>
      </c>
      <c r="S4" s="1">
        <v>5</v>
      </c>
      <c r="T4" s="1" t="s">
        <v>7</v>
      </c>
      <c r="U4" s="1">
        <v>6</v>
      </c>
      <c r="V4" s="1" t="s">
        <v>7</v>
      </c>
      <c r="W4" s="1">
        <v>7</v>
      </c>
      <c r="X4" s="1" t="s">
        <v>7</v>
      </c>
      <c r="Y4" s="1">
        <v>8</v>
      </c>
      <c r="Z4" s="1" t="s">
        <v>7</v>
      </c>
      <c r="AA4" s="1">
        <v>9</v>
      </c>
      <c r="AB4" s="1" t="s">
        <v>7</v>
      </c>
      <c r="AC4" s="1">
        <v>10</v>
      </c>
      <c r="AD4" s="1" t="s">
        <v>7</v>
      </c>
      <c r="AE4" s="1">
        <v>11</v>
      </c>
      <c r="AF4" s="1" t="s">
        <v>7</v>
      </c>
      <c r="AG4" s="1">
        <v>12</v>
      </c>
      <c r="AH4" s="1" t="s">
        <v>7</v>
      </c>
      <c r="AI4" s="1">
        <v>13</v>
      </c>
      <c r="AJ4" s="1" t="s">
        <v>7</v>
      </c>
      <c r="AK4" s="1">
        <v>14</v>
      </c>
      <c r="AL4" s="1" t="s">
        <v>7</v>
      </c>
      <c r="AM4" s="1" t="s">
        <v>8</v>
      </c>
      <c r="AN4" s="1" t="s">
        <v>7</v>
      </c>
    </row>
    <row r="5" spans="1:43" s="5" customFormat="1" ht="16" customHeight="1" x14ac:dyDescent="0.2">
      <c r="B5" s="27">
        <v>1990</v>
      </c>
      <c r="C5" s="27" t="s">
        <v>31</v>
      </c>
      <c r="D5" s="27" t="s">
        <v>33</v>
      </c>
      <c r="E5" s="27" t="s">
        <v>30</v>
      </c>
      <c r="F5" s="39" t="s">
        <v>27</v>
      </c>
      <c r="G5" s="39" t="s">
        <v>32</v>
      </c>
      <c r="H5" s="43" t="s">
        <v>9</v>
      </c>
      <c r="I5" s="27">
        <v>33</v>
      </c>
      <c r="J5" s="39">
        <v>33</v>
      </c>
      <c r="K5" s="13">
        <v>2</v>
      </c>
      <c r="L5" s="12">
        <f>K5/$J5</f>
        <v>6.0606060606060608E-2</v>
      </c>
      <c r="M5" s="54">
        <v>31</v>
      </c>
      <c r="N5" s="54"/>
      <c r="O5" s="54"/>
      <c r="P5" s="12">
        <f>M5/J5</f>
        <v>0.93939393939393945</v>
      </c>
      <c r="Q5" s="13">
        <v>0</v>
      </c>
      <c r="R5" s="12">
        <f>Q5/$J5</f>
        <v>0</v>
      </c>
      <c r="S5" s="13">
        <v>0</v>
      </c>
      <c r="T5" s="12">
        <f>O5/$J5</f>
        <v>0</v>
      </c>
      <c r="U5" s="13">
        <v>0</v>
      </c>
      <c r="V5" s="12">
        <f>U5/$J5</f>
        <v>0</v>
      </c>
      <c r="W5" s="13">
        <v>0</v>
      </c>
      <c r="X5" s="12">
        <f>W5/$J5</f>
        <v>0</v>
      </c>
      <c r="Y5" s="13">
        <v>0</v>
      </c>
      <c r="Z5" s="12">
        <f>Y5/$J5</f>
        <v>0</v>
      </c>
      <c r="AA5" s="13">
        <v>0</v>
      </c>
      <c r="AB5" s="12">
        <f>AA5/$J5</f>
        <v>0</v>
      </c>
      <c r="AC5" s="13">
        <v>0</v>
      </c>
      <c r="AD5" s="12">
        <f>AC5/$J5</f>
        <v>0</v>
      </c>
      <c r="AE5" s="13">
        <v>0</v>
      </c>
      <c r="AF5" s="12">
        <f>AE5/$J5</f>
        <v>0</v>
      </c>
      <c r="AG5" s="13">
        <v>0</v>
      </c>
      <c r="AH5" s="12">
        <f>AG5/$J5</f>
        <v>0</v>
      </c>
      <c r="AI5" s="13">
        <v>0</v>
      </c>
      <c r="AJ5" s="12">
        <f>AI5/$J5</f>
        <v>0</v>
      </c>
      <c r="AK5" s="13">
        <v>0</v>
      </c>
      <c r="AL5" s="12">
        <f>AK5/$J5</f>
        <v>0</v>
      </c>
      <c r="AM5" s="13">
        <v>0</v>
      </c>
      <c r="AN5" s="12">
        <f>AM5/$J5</f>
        <v>0</v>
      </c>
      <c r="AO5" s="39"/>
      <c r="AP5" s="39"/>
      <c r="AQ5" s="39"/>
    </row>
    <row r="6" spans="1:43" s="6" customFormat="1" ht="16" customHeight="1" x14ac:dyDescent="0.2">
      <c r="A6" s="5"/>
      <c r="B6" s="39">
        <v>1993</v>
      </c>
      <c r="C6" s="39" t="s">
        <v>12</v>
      </c>
      <c r="D6" s="39" t="s">
        <v>13</v>
      </c>
      <c r="E6" s="39" t="s">
        <v>4</v>
      </c>
      <c r="F6" s="39" t="s">
        <v>10</v>
      </c>
      <c r="G6" s="39" t="s">
        <v>23</v>
      </c>
      <c r="H6" s="43" t="s">
        <v>9</v>
      </c>
      <c r="I6" s="42">
        <v>51</v>
      </c>
      <c r="J6" s="39">
        <v>45</v>
      </c>
      <c r="K6" s="13">
        <v>9</v>
      </c>
      <c r="L6" s="12">
        <f>K6/J6</f>
        <v>0.2</v>
      </c>
      <c r="M6" s="54">
        <v>32</v>
      </c>
      <c r="N6" s="54"/>
      <c r="O6" s="54"/>
      <c r="P6" s="12">
        <f>M6/J6</f>
        <v>0.71111111111111114</v>
      </c>
      <c r="Q6" s="13">
        <v>0</v>
      </c>
      <c r="R6" s="12">
        <f>Q6/J6</f>
        <v>0</v>
      </c>
      <c r="S6" s="13">
        <v>0</v>
      </c>
      <c r="T6" s="12">
        <f>O6/$J6</f>
        <v>0</v>
      </c>
      <c r="U6" s="13">
        <v>0</v>
      </c>
      <c r="V6" s="12">
        <f>U6/J6</f>
        <v>0</v>
      </c>
      <c r="W6" s="54">
        <v>3</v>
      </c>
      <c r="X6" s="54"/>
      <c r="Y6" s="54"/>
      <c r="Z6" s="54"/>
      <c r="AA6" s="54"/>
      <c r="AB6" s="12">
        <f>W6/J6</f>
        <v>6.6666666666666666E-2</v>
      </c>
      <c r="AC6" s="13">
        <v>0</v>
      </c>
      <c r="AD6" s="12">
        <f>AC6/$J6</f>
        <v>0</v>
      </c>
      <c r="AE6" s="13">
        <v>0</v>
      </c>
      <c r="AF6" s="12">
        <f>AE6/$J6</f>
        <v>0</v>
      </c>
      <c r="AG6" s="13">
        <v>0</v>
      </c>
      <c r="AH6" s="12">
        <f>AG6/$J6</f>
        <v>0</v>
      </c>
      <c r="AI6" s="13">
        <v>0</v>
      </c>
      <c r="AJ6" s="12">
        <f>AI6/$J6</f>
        <v>0</v>
      </c>
      <c r="AK6" s="13">
        <v>1</v>
      </c>
      <c r="AL6" s="12">
        <f>AK6/$J6</f>
        <v>2.2222222222222223E-2</v>
      </c>
      <c r="AM6" s="13">
        <v>0</v>
      </c>
      <c r="AN6" s="12">
        <f>AM6/$J6</f>
        <v>0</v>
      </c>
    </row>
    <row r="7" spans="1:43" s="7" customFormat="1" ht="16" customHeight="1" x14ac:dyDescent="0.2">
      <c r="A7" s="5"/>
      <c r="B7" s="39">
        <v>1993</v>
      </c>
      <c r="C7" s="39" t="s">
        <v>19</v>
      </c>
      <c r="D7" s="39" t="s">
        <v>20</v>
      </c>
      <c r="E7" s="39" t="s">
        <v>4</v>
      </c>
      <c r="F7" s="39" t="s">
        <v>10</v>
      </c>
      <c r="G7" s="39" t="s">
        <v>23</v>
      </c>
      <c r="H7" s="43" t="s">
        <v>21</v>
      </c>
      <c r="I7" s="42">
        <v>25</v>
      </c>
      <c r="J7" s="39">
        <v>25</v>
      </c>
      <c r="K7" s="13">
        <v>0</v>
      </c>
      <c r="L7" s="12">
        <f>K7/$J7</f>
        <v>0</v>
      </c>
      <c r="M7" s="13">
        <v>4</v>
      </c>
      <c r="N7" s="12">
        <f>M7/$J7</f>
        <v>0.16</v>
      </c>
      <c r="O7" s="13">
        <v>1</v>
      </c>
      <c r="P7" s="12">
        <f>O7/$J7</f>
        <v>0.04</v>
      </c>
      <c r="Q7" s="13">
        <v>1</v>
      </c>
      <c r="R7" s="12">
        <f>Q7/$J7</f>
        <v>0.04</v>
      </c>
      <c r="S7" s="13">
        <v>7</v>
      </c>
      <c r="T7" s="12">
        <f>S7/$J7</f>
        <v>0.28000000000000003</v>
      </c>
      <c r="U7" s="13">
        <v>0</v>
      </c>
      <c r="V7" s="12">
        <f>U7/$J7</f>
        <v>0</v>
      </c>
      <c r="W7" s="13">
        <v>8</v>
      </c>
      <c r="X7" s="12">
        <f>W7/$J7</f>
        <v>0.32</v>
      </c>
      <c r="Y7" s="13">
        <v>0</v>
      </c>
      <c r="Z7" s="12">
        <f>Y7/$J7</f>
        <v>0</v>
      </c>
      <c r="AA7" s="13">
        <v>0</v>
      </c>
      <c r="AB7" s="12">
        <f>AA7/$J7</f>
        <v>0</v>
      </c>
      <c r="AC7" s="13">
        <v>3</v>
      </c>
      <c r="AD7" s="12">
        <f>AC7/$J7</f>
        <v>0.12</v>
      </c>
      <c r="AE7" s="13">
        <v>0</v>
      </c>
      <c r="AF7" s="12">
        <f>AE7/$J7</f>
        <v>0</v>
      </c>
      <c r="AG7" s="13">
        <v>0</v>
      </c>
      <c r="AH7" s="12">
        <f>AG7/$J7</f>
        <v>0</v>
      </c>
      <c r="AI7" s="13">
        <v>0</v>
      </c>
      <c r="AJ7" s="12">
        <f>AI7/$J7</f>
        <v>0</v>
      </c>
      <c r="AK7" s="13">
        <v>1</v>
      </c>
      <c r="AL7" s="12">
        <f>AK7/$J7</f>
        <v>0.04</v>
      </c>
      <c r="AM7" s="13">
        <v>0</v>
      </c>
      <c r="AN7" s="12">
        <f>AM7/$J7</f>
        <v>0</v>
      </c>
      <c r="AO7" s="13"/>
      <c r="AP7" s="13"/>
      <c r="AQ7" s="13"/>
    </row>
    <row r="8" spans="1:43" s="6" customFormat="1" ht="16" customHeight="1" x14ac:dyDescent="0.2">
      <c r="A8" s="5"/>
      <c r="B8" s="39">
        <v>2000</v>
      </c>
      <c r="C8" s="39" t="s">
        <v>25</v>
      </c>
      <c r="D8" s="39" t="s">
        <v>28</v>
      </c>
      <c r="E8" s="39" t="s">
        <v>26</v>
      </c>
      <c r="F8" s="39" t="s">
        <v>18</v>
      </c>
      <c r="G8" s="39" t="s">
        <v>44</v>
      </c>
      <c r="H8" s="43" t="s">
        <v>29</v>
      </c>
      <c r="I8" s="42">
        <v>6</v>
      </c>
      <c r="J8" s="39">
        <v>6</v>
      </c>
      <c r="K8" s="54">
        <v>6</v>
      </c>
      <c r="L8" s="54"/>
      <c r="M8" s="54"/>
      <c r="N8" s="12">
        <f>I8/$J8</f>
        <v>1</v>
      </c>
      <c r="O8" s="13">
        <v>0</v>
      </c>
      <c r="P8" s="12">
        <f>O8/$J8</f>
        <v>0</v>
      </c>
      <c r="Q8" s="13">
        <v>0</v>
      </c>
      <c r="R8" s="12">
        <f>Q8/$J8</f>
        <v>0</v>
      </c>
      <c r="S8" s="13">
        <v>0</v>
      </c>
      <c r="T8" s="12">
        <f>O8/$J8</f>
        <v>0</v>
      </c>
      <c r="U8" s="13">
        <v>0</v>
      </c>
      <c r="V8" s="12">
        <f>U8/$J8</f>
        <v>0</v>
      </c>
      <c r="W8" s="13">
        <v>0</v>
      </c>
      <c r="X8" s="12">
        <f>W8/$J8</f>
        <v>0</v>
      </c>
      <c r="Y8" s="13">
        <v>0</v>
      </c>
      <c r="Z8" s="12">
        <f>Y8/$J8</f>
        <v>0</v>
      </c>
      <c r="AA8" s="13">
        <v>0</v>
      </c>
      <c r="AB8" s="12">
        <f>AA8/$J8</f>
        <v>0</v>
      </c>
      <c r="AC8" s="13">
        <v>0</v>
      </c>
      <c r="AD8" s="12">
        <f>AC8/$J8</f>
        <v>0</v>
      </c>
      <c r="AE8" s="13">
        <v>0</v>
      </c>
      <c r="AF8" s="12">
        <f>AE8/$J8</f>
        <v>0</v>
      </c>
      <c r="AG8" s="13">
        <v>0</v>
      </c>
      <c r="AH8" s="12">
        <f>AG8/$J8</f>
        <v>0</v>
      </c>
      <c r="AI8" s="13">
        <v>0</v>
      </c>
      <c r="AJ8" s="12">
        <f>AI8/$J8</f>
        <v>0</v>
      </c>
      <c r="AK8" s="13">
        <v>0</v>
      </c>
      <c r="AL8" s="12">
        <f>AK8/$J8</f>
        <v>0</v>
      </c>
      <c r="AM8" s="13">
        <v>0</v>
      </c>
      <c r="AN8" s="12">
        <f>AM8/$J8</f>
        <v>0</v>
      </c>
    </row>
    <row r="9" spans="1:43" s="6" customFormat="1" ht="16" customHeight="1" x14ac:dyDescent="0.2">
      <c r="A9" s="48"/>
      <c r="B9" s="48">
        <v>2001</v>
      </c>
      <c r="C9" s="48" t="s">
        <v>12</v>
      </c>
      <c r="D9" s="48" t="s">
        <v>15</v>
      </c>
      <c r="E9" s="48" t="s">
        <v>4</v>
      </c>
      <c r="F9" s="48" t="s">
        <v>10</v>
      </c>
      <c r="G9" s="48" t="s">
        <v>23</v>
      </c>
      <c r="H9" s="59" t="s">
        <v>22</v>
      </c>
      <c r="I9" s="48">
        <v>40</v>
      </c>
      <c r="J9" s="48">
        <f>8+57+46+3</f>
        <v>114</v>
      </c>
      <c r="K9" s="47">
        <v>8</v>
      </c>
      <c r="L9" s="60">
        <f>K9/$J9</f>
        <v>7.0175438596491224E-2</v>
      </c>
      <c r="M9" s="54">
        <v>57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60">
        <f>M9/J9</f>
        <v>0.5</v>
      </c>
      <c r="Y9" s="54">
        <v>46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60">
        <f>Y9/J9</f>
        <v>0.40350877192982454</v>
      </c>
      <c r="AM9" s="47">
        <v>3</v>
      </c>
      <c r="AN9" s="60">
        <f t="shared" ref="AN9" si="0">AM9/$J9</f>
        <v>2.6315789473684209E-2</v>
      </c>
    </row>
    <row r="10" spans="1:43" s="6" customFormat="1" ht="16" customHeight="1" x14ac:dyDescent="0.2">
      <c r="A10" s="5"/>
      <c r="B10" s="39">
        <v>2002</v>
      </c>
      <c r="C10" s="39" t="s">
        <v>34</v>
      </c>
      <c r="D10" s="39" t="s">
        <v>35</v>
      </c>
      <c r="E10" s="39" t="s">
        <v>30</v>
      </c>
      <c r="F10" s="39" t="s">
        <v>27</v>
      </c>
      <c r="G10" s="39" t="s">
        <v>32</v>
      </c>
      <c r="H10" s="43" t="s">
        <v>36</v>
      </c>
      <c r="I10" s="42">
        <v>1</v>
      </c>
      <c r="J10" s="39">
        <v>1</v>
      </c>
      <c r="K10" s="13">
        <v>1</v>
      </c>
      <c r="L10" s="12">
        <f>K10/$J10</f>
        <v>1</v>
      </c>
      <c r="M10" s="13">
        <v>0</v>
      </c>
      <c r="N10" s="12">
        <f>M10/$J10</f>
        <v>0</v>
      </c>
      <c r="O10" s="13">
        <v>0</v>
      </c>
      <c r="P10" s="12">
        <f>O10/$J10</f>
        <v>0</v>
      </c>
      <c r="Q10" s="13">
        <v>0</v>
      </c>
      <c r="R10" s="12">
        <f>Q10/$J10</f>
        <v>0</v>
      </c>
      <c r="S10" s="13">
        <v>0</v>
      </c>
      <c r="T10" s="12">
        <f>O10/$J10</f>
        <v>0</v>
      </c>
      <c r="U10" s="13">
        <v>0</v>
      </c>
      <c r="V10" s="12">
        <f>U10/$J10</f>
        <v>0</v>
      </c>
      <c r="W10" s="13">
        <v>0</v>
      </c>
      <c r="X10" s="12">
        <f>W10/$J10</f>
        <v>0</v>
      </c>
      <c r="Y10" s="13">
        <v>0</v>
      </c>
      <c r="Z10" s="12">
        <f t="shared" ref="Z10:Z13" si="1">Y10/$J10</f>
        <v>0</v>
      </c>
      <c r="AA10" s="13">
        <v>0</v>
      </c>
      <c r="AB10" s="12">
        <f t="shared" ref="AB10:AB13" si="2">AA10/$J10</f>
        <v>0</v>
      </c>
      <c r="AC10" s="13">
        <v>0</v>
      </c>
      <c r="AD10" s="12">
        <f t="shared" ref="AD10:AD13" si="3">AC10/$J10</f>
        <v>0</v>
      </c>
      <c r="AE10" s="13">
        <v>0</v>
      </c>
      <c r="AF10" s="12">
        <f t="shared" ref="AF10:AF13" si="4">AE10/$J10</f>
        <v>0</v>
      </c>
      <c r="AG10" s="13">
        <v>0</v>
      </c>
      <c r="AH10" s="12">
        <f t="shared" ref="AH10:AH13" si="5">AG10/$J10</f>
        <v>0</v>
      </c>
      <c r="AI10" s="13">
        <v>0</v>
      </c>
      <c r="AJ10" s="12">
        <f t="shared" ref="AJ10:AJ13" si="6">AI10/$J10</f>
        <v>0</v>
      </c>
      <c r="AK10" s="13">
        <v>0</v>
      </c>
      <c r="AL10" s="12">
        <f t="shared" ref="AL10:AL13" si="7">AK10/$J10</f>
        <v>0</v>
      </c>
      <c r="AM10" s="13">
        <v>0</v>
      </c>
      <c r="AN10" s="12">
        <f t="shared" ref="AN10:AN13" si="8">AM10/$J10</f>
        <v>0</v>
      </c>
    </row>
    <row r="11" spans="1:43" s="6" customFormat="1" ht="16" customHeight="1" x14ac:dyDescent="0.2">
      <c r="A11" s="44"/>
      <c r="B11" s="44">
        <v>2003</v>
      </c>
      <c r="C11" s="44" t="s">
        <v>3</v>
      </c>
      <c r="D11" s="44" t="s">
        <v>16</v>
      </c>
      <c r="E11" s="44" t="s">
        <v>4</v>
      </c>
      <c r="F11" s="44" t="s">
        <v>18</v>
      </c>
      <c r="G11" s="44" t="s">
        <v>23</v>
      </c>
      <c r="H11" s="44" t="s">
        <v>17</v>
      </c>
      <c r="I11" s="42">
        <v>14</v>
      </c>
      <c r="J11" s="44">
        <v>27</v>
      </c>
      <c r="K11" s="54">
        <v>27</v>
      </c>
      <c r="L11" s="54"/>
      <c r="M11" s="54"/>
      <c r="N11" s="12">
        <f>K11/J11</f>
        <v>1</v>
      </c>
      <c r="O11" s="45">
        <v>0</v>
      </c>
      <c r="P11" s="12">
        <f>O11/$J11</f>
        <v>0</v>
      </c>
      <c r="Q11" s="45">
        <v>0</v>
      </c>
      <c r="R11" s="12">
        <f>Q11/$J11</f>
        <v>0</v>
      </c>
      <c r="S11" s="45">
        <v>0</v>
      </c>
      <c r="T11" s="12">
        <f>S11/$J11</f>
        <v>0</v>
      </c>
      <c r="U11" s="45">
        <v>0</v>
      </c>
      <c r="V11" s="12">
        <f>U11/$J11</f>
        <v>0</v>
      </c>
      <c r="W11" s="45">
        <v>0</v>
      </c>
      <c r="X11" s="12">
        <f>W11/$J11</f>
        <v>0</v>
      </c>
      <c r="Y11" s="45">
        <v>0</v>
      </c>
      <c r="Z11" s="12">
        <f t="shared" si="1"/>
        <v>0</v>
      </c>
      <c r="AA11" s="45">
        <v>0</v>
      </c>
      <c r="AB11" s="12">
        <f t="shared" si="2"/>
        <v>0</v>
      </c>
      <c r="AC11" s="45">
        <v>0</v>
      </c>
      <c r="AD11" s="12">
        <f t="shared" si="3"/>
        <v>0</v>
      </c>
      <c r="AE11" s="45">
        <v>0</v>
      </c>
      <c r="AF11" s="12">
        <f t="shared" si="4"/>
        <v>0</v>
      </c>
      <c r="AG11" s="45">
        <v>0</v>
      </c>
      <c r="AH11" s="12">
        <f t="shared" si="5"/>
        <v>0</v>
      </c>
      <c r="AI11" s="45">
        <v>0</v>
      </c>
      <c r="AJ11" s="12">
        <f t="shared" si="6"/>
        <v>0</v>
      </c>
      <c r="AK11" s="45">
        <v>0</v>
      </c>
      <c r="AL11" s="12">
        <f t="shared" si="7"/>
        <v>0</v>
      </c>
      <c r="AM11" s="45">
        <v>0</v>
      </c>
      <c r="AN11" s="12">
        <f t="shared" si="8"/>
        <v>0</v>
      </c>
    </row>
    <row r="12" spans="1:43" s="6" customFormat="1" ht="16" customHeight="1" x14ac:dyDescent="0.2">
      <c r="A12" s="5"/>
      <c r="B12" s="57">
        <v>2006</v>
      </c>
      <c r="C12" s="57" t="s">
        <v>3</v>
      </c>
      <c r="D12" s="57" t="s">
        <v>5</v>
      </c>
      <c r="E12" s="57" t="s">
        <v>4</v>
      </c>
      <c r="F12" s="39" t="s">
        <v>10</v>
      </c>
      <c r="G12" s="39" t="s">
        <v>23</v>
      </c>
      <c r="H12" s="49" t="s">
        <v>9</v>
      </c>
      <c r="I12" s="42">
        <v>25</v>
      </c>
      <c r="J12" s="39">
        <v>25</v>
      </c>
      <c r="K12" s="55">
        <v>23</v>
      </c>
      <c r="L12" s="55"/>
      <c r="M12" s="55"/>
      <c r="N12" s="55"/>
      <c r="O12" s="55"/>
      <c r="P12" s="12">
        <f>K12/$J12</f>
        <v>0.92</v>
      </c>
      <c r="Q12" s="27">
        <v>1</v>
      </c>
      <c r="R12" s="12">
        <f>P12/$J12</f>
        <v>3.6799999999999999E-2</v>
      </c>
      <c r="S12" s="13">
        <v>0</v>
      </c>
      <c r="T12" s="12">
        <f>S12/$J12</f>
        <v>0</v>
      </c>
      <c r="U12" s="13">
        <v>0</v>
      </c>
      <c r="V12" s="12">
        <f>U12/$J12</f>
        <v>0</v>
      </c>
      <c r="W12" s="13">
        <v>1</v>
      </c>
      <c r="X12" s="12">
        <f>W12/$J12</f>
        <v>0.04</v>
      </c>
      <c r="Y12" s="13">
        <v>0</v>
      </c>
      <c r="Z12" s="12">
        <f t="shared" si="1"/>
        <v>0</v>
      </c>
      <c r="AA12" s="13">
        <v>0</v>
      </c>
      <c r="AB12" s="12">
        <f t="shared" si="2"/>
        <v>0</v>
      </c>
      <c r="AC12" s="13">
        <v>0</v>
      </c>
      <c r="AD12" s="12">
        <f t="shared" si="3"/>
        <v>0</v>
      </c>
      <c r="AE12" s="13">
        <v>0</v>
      </c>
      <c r="AF12" s="12">
        <f t="shared" si="4"/>
        <v>0</v>
      </c>
      <c r="AG12" s="13">
        <v>0</v>
      </c>
      <c r="AH12" s="12">
        <f t="shared" si="5"/>
        <v>0</v>
      </c>
      <c r="AI12" s="13">
        <v>0</v>
      </c>
      <c r="AJ12" s="12">
        <f t="shared" si="6"/>
        <v>0</v>
      </c>
      <c r="AK12" s="13">
        <v>0</v>
      </c>
      <c r="AL12" s="12">
        <f t="shared" si="7"/>
        <v>0</v>
      </c>
      <c r="AM12" s="13">
        <v>0</v>
      </c>
      <c r="AN12" s="12">
        <f t="shared" si="8"/>
        <v>0</v>
      </c>
    </row>
    <row r="13" spans="1:43" s="6" customFormat="1" ht="16" customHeight="1" x14ac:dyDescent="0.2">
      <c r="A13" s="5"/>
      <c r="B13" s="57"/>
      <c r="C13" s="57"/>
      <c r="D13" s="57"/>
      <c r="E13" s="57"/>
      <c r="F13" s="9" t="s">
        <v>11</v>
      </c>
      <c r="G13" s="13" t="s">
        <v>23</v>
      </c>
      <c r="H13" s="49"/>
      <c r="I13" s="42">
        <v>29</v>
      </c>
      <c r="J13" s="39">
        <v>29</v>
      </c>
      <c r="K13" s="27">
        <v>0</v>
      </c>
      <c r="L13" s="12">
        <f>K13/$J13</f>
        <v>0</v>
      </c>
      <c r="M13" s="27">
        <v>0</v>
      </c>
      <c r="N13" s="12">
        <f>M13/$J13</f>
        <v>0</v>
      </c>
      <c r="O13" s="55">
        <v>29</v>
      </c>
      <c r="P13" s="55"/>
      <c r="Q13" s="55"/>
      <c r="R13" s="55"/>
      <c r="S13" s="55"/>
      <c r="T13" s="12">
        <f>O13/J13</f>
        <v>1</v>
      </c>
      <c r="U13" s="13">
        <v>0</v>
      </c>
      <c r="V13" s="12">
        <f>U13/$J13</f>
        <v>0</v>
      </c>
      <c r="W13" s="13">
        <v>0</v>
      </c>
      <c r="X13" s="12">
        <f>W13/$J13</f>
        <v>0</v>
      </c>
      <c r="Y13" s="13">
        <v>0</v>
      </c>
      <c r="Z13" s="12">
        <f t="shared" si="1"/>
        <v>0</v>
      </c>
      <c r="AA13" s="13">
        <v>0</v>
      </c>
      <c r="AB13" s="12">
        <f t="shared" si="2"/>
        <v>0</v>
      </c>
      <c r="AC13" s="13">
        <v>0</v>
      </c>
      <c r="AD13" s="12">
        <f t="shared" si="3"/>
        <v>0</v>
      </c>
      <c r="AE13" s="13">
        <v>0</v>
      </c>
      <c r="AF13" s="12">
        <f t="shared" si="4"/>
        <v>0</v>
      </c>
      <c r="AG13" s="13">
        <v>0</v>
      </c>
      <c r="AH13" s="12">
        <f t="shared" si="5"/>
        <v>0</v>
      </c>
      <c r="AI13" s="13">
        <v>0</v>
      </c>
      <c r="AJ13" s="12">
        <f t="shared" si="6"/>
        <v>0</v>
      </c>
      <c r="AK13" s="13">
        <v>0</v>
      </c>
      <c r="AL13" s="12">
        <f t="shared" si="7"/>
        <v>0</v>
      </c>
      <c r="AM13" s="13">
        <v>0</v>
      </c>
      <c r="AN13" s="12">
        <f t="shared" si="8"/>
        <v>0</v>
      </c>
    </row>
    <row r="14" spans="1:43" s="6" customFormat="1" ht="16" customHeight="1" x14ac:dyDescent="0.2">
      <c r="A14" s="15"/>
      <c r="B14" s="39">
        <v>2019</v>
      </c>
      <c r="C14" s="39" t="s">
        <v>3</v>
      </c>
      <c r="D14" s="39" t="s">
        <v>42</v>
      </c>
      <c r="E14" s="46" t="s">
        <v>4</v>
      </c>
      <c r="F14" s="39" t="s">
        <v>27</v>
      </c>
      <c r="G14" s="39" t="s">
        <v>32</v>
      </c>
      <c r="H14" s="43" t="s">
        <v>43</v>
      </c>
      <c r="I14" s="39">
        <v>10</v>
      </c>
      <c r="J14" s="39">
        <v>10</v>
      </c>
      <c r="K14" s="13">
        <v>2</v>
      </c>
      <c r="L14" s="12">
        <f>K14/$J14</f>
        <v>0.2</v>
      </c>
      <c r="M14" s="13">
        <v>2</v>
      </c>
      <c r="N14" s="12">
        <f>M14/$J14</f>
        <v>0.2</v>
      </c>
      <c r="O14" s="13">
        <v>2</v>
      </c>
      <c r="P14" s="12">
        <f>O14/$J14</f>
        <v>0.2</v>
      </c>
      <c r="Q14" s="27">
        <v>1</v>
      </c>
      <c r="R14" s="12">
        <f>Q14/$J14</f>
        <v>0.1</v>
      </c>
      <c r="S14" s="13">
        <v>0</v>
      </c>
      <c r="T14" s="12">
        <f>S14/$J14</f>
        <v>0</v>
      </c>
      <c r="U14" s="13">
        <v>0</v>
      </c>
      <c r="V14" s="12">
        <f>U14/$J14</f>
        <v>0</v>
      </c>
      <c r="W14" s="13">
        <v>1</v>
      </c>
      <c r="X14" s="12">
        <f>W14/$J14</f>
        <v>0.1</v>
      </c>
      <c r="Y14" s="13">
        <v>1</v>
      </c>
      <c r="Z14" s="12">
        <f>Y14/$J14</f>
        <v>0.1</v>
      </c>
      <c r="AA14" s="13">
        <v>0</v>
      </c>
      <c r="AB14" s="12">
        <f>AA14/$J14</f>
        <v>0</v>
      </c>
      <c r="AC14" s="13">
        <v>1</v>
      </c>
      <c r="AD14" s="12">
        <f>AC14/$J14</f>
        <v>0.1</v>
      </c>
      <c r="AE14" s="13">
        <v>0</v>
      </c>
      <c r="AF14" s="12">
        <f>AE14/$J14</f>
        <v>0</v>
      </c>
      <c r="AG14" s="13">
        <v>0</v>
      </c>
      <c r="AH14" s="12">
        <f>AG14/$J14</f>
        <v>0</v>
      </c>
      <c r="AI14" s="13">
        <v>0</v>
      </c>
      <c r="AJ14" s="12">
        <f>AI14/$J14</f>
        <v>0</v>
      </c>
      <c r="AK14" s="13">
        <v>0</v>
      </c>
      <c r="AL14" s="12">
        <f>AK14/$J14</f>
        <v>0</v>
      </c>
      <c r="AM14" s="13">
        <v>0</v>
      </c>
      <c r="AN14" s="12">
        <f>AM14/$J14</f>
        <v>0</v>
      </c>
    </row>
    <row r="15" spans="1:43" s="6" customFormat="1" ht="16" customHeight="1" x14ac:dyDescent="0.2">
      <c r="A15" s="14"/>
      <c r="B15" s="14"/>
      <c r="C15" s="14"/>
      <c r="D15" s="14"/>
      <c r="E15" s="14"/>
      <c r="F15" s="14"/>
      <c r="G15" s="14"/>
      <c r="H15" s="14"/>
      <c r="I15" s="38"/>
      <c r="J15" s="26"/>
      <c r="K15" s="16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3"/>
      <c r="AJ15" s="12"/>
      <c r="AK15" s="13"/>
      <c r="AL15" s="12"/>
      <c r="AM15" s="13"/>
      <c r="AN15" s="12"/>
    </row>
    <row r="16" spans="1:43" s="6" customFormat="1" ht="16" customHeight="1" x14ac:dyDescent="0.2">
      <c r="A16" s="14"/>
      <c r="B16" s="56" t="s">
        <v>51</v>
      </c>
      <c r="C16" s="56"/>
      <c r="D16" s="56"/>
      <c r="E16" s="56"/>
      <c r="F16" s="56"/>
      <c r="G16" s="56"/>
      <c r="H16" s="17" t="s">
        <v>14</v>
      </c>
      <c r="I16" s="38">
        <f>SUM(I5:I14)</f>
        <v>234</v>
      </c>
      <c r="J16" s="38">
        <f>SUM(J5:J14)</f>
        <v>315</v>
      </c>
      <c r="K16" s="16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3"/>
      <c r="AJ16" s="12"/>
      <c r="AK16" s="13"/>
      <c r="AL16" s="12"/>
      <c r="AM16" s="13"/>
      <c r="AN16" s="12"/>
    </row>
    <row r="17" spans="1:39" s="6" customFormat="1" ht="16" customHeight="1" x14ac:dyDescent="0.2">
      <c r="A17" s="5"/>
      <c r="B17" s="5"/>
      <c r="C17" s="5"/>
      <c r="D17" s="5"/>
      <c r="E17" s="5"/>
      <c r="F17" s="9"/>
      <c r="G17" s="9"/>
      <c r="H17" s="9"/>
      <c r="I17" s="14"/>
      <c r="J17" s="7"/>
      <c r="K17" s="12"/>
      <c r="L17" s="7"/>
      <c r="M17" s="12"/>
      <c r="N17" s="7"/>
      <c r="O17" s="12"/>
      <c r="P17" s="7"/>
      <c r="Q17" s="12"/>
      <c r="R17" s="7"/>
      <c r="S17" s="12"/>
      <c r="T17" s="7"/>
      <c r="U17" s="12"/>
      <c r="V17" s="7"/>
      <c r="W17" s="12"/>
      <c r="X17" s="7"/>
      <c r="Y17" s="12"/>
      <c r="Z17" s="7"/>
      <c r="AA17" s="12"/>
      <c r="AB17" s="7"/>
      <c r="AC17" s="12"/>
      <c r="AD17" s="7"/>
      <c r="AE17" s="12"/>
      <c r="AF17" s="7"/>
      <c r="AG17" s="12"/>
      <c r="AH17" s="7"/>
      <c r="AI17" s="12"/>
      <c r="AJ17" s="7"/>
      <c r="AK17" s="12"/>
      <c r="AL17" s="7"/>
      <c r="AM17" s="12"/>
    </row>
    <row r="18" spans="1:39" s="6" customFormat="1" ht="16" customHeight="1" x14ac:dyDescent="0.2">
      <c r="A18" s="14"/>
      <c r="B18" s="14"/>
      <c r="C18" s="14"/>
      <c r="D18" s="14"/>
      <c r="E18" s="14"/>
      <c r="F18" s="9"/>
      <c r="G18" s="50" t="s">
        <v>37</v>
      </c>
      <c r="H18" s="51"/>
      <c r="I18" s="51"/>
      <c r="J18" s="19">
        <v>1</v>
      </c>
      <c r="K18" s="20">
        <v>2</v>
      </c>
      <c r="L18" s="20">
        <v>3</v>
      </c>
      <c r="M18" s="20">
        <v>4</v>
      </c>
      <c r="N18" s="20">
        <v>5</v>
      </c>
      <c r="O18" s="20">
        <v>6</v>
      </c>
      <c r="P18" s="20">
        <v>7</v>
      </c>
      <c r="Q18" s="20">
        <v>8</v>
      </c>
      <c r="R18" s="20">
        <v>9</v>
      </c>
      <c r="S18" s="20">
        <v>10</v>
      </c>
      <c r="T18" s="20">
        <v>11</v>
      </c>
      <c r="U18" s="20">
        <v>12</v>
      </c>
      <c r="V18" s="20">
        <v>13</v>
      </c>
      <c r="W18" s="20">
        <v>14</v>
      </c>
      <c r="X18" s="22" t="s">
        <v>38</v>
      </c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</row>
    <row r="19" spans="1:39" s="10" customFormat="1" ht="16" customHeight="1" x14ac:dyDescent="0.2">
      <c r="G19" s="52" t="s">
        <v>40</v>
      </c>
      <c r="H19" s="53"/>
      <c r="I19" s="53"/>
      <c r="J19" s="24">
        <f>J13+J6+J7+J5+J10+J9+J14</f>
        <v>257</v>
      </c>
      <c r="K19" s="24">
        <f>J19+J8+J11</f>
        <v>290</v>
      </c>
      <c r="L19" s="24">
        <f>K19+J12</f>
        <v>315</v>
      </c>
      <c r="M19" s="24">
        <f>L19</f>
        <v>315</v>
      </c>
      <c r="N19" s="24">
        <f>M19</f>
        <v>315</v>
      </c>
      <c r="O19" s="24">
        <f>N19</f>
        <v>315</v>
      </c>
      <c r="P19" s="24">
        <f>O19</f>
        <v>315</v>
      </c>
      <c r="Q19" s="24">
        <f>P19</f>
        <v>315</v>
      </c>
      <c r="R19" s="24">
        <f t="shared" ref="R19:X19" si="9">Q19+L25</f>
        <v>315</v>
      </c>
      <c r="S19" s="24">
        <f t="shared" si="9"/>
        <v>315</v>
      </c>
      <c r="T19" s="24">
        <f t="shared" si="9"/>
        <v>315</v>
      </c>
      <c r="U19" s="24">
        <f t="shared" si="9"/>
        <v>315</v>
      </c>
      <c r="V19" s="24">
        <f t="shared" si="9"/>
        <v>315</v>
      </c>
      <c r="W19" s="24">
        <f t="shared" si="9"/>
        <v>315</v>
      </c>
      <c r="X19" s="33">
        <f t="shared" si="9"/>
        <v>315</v>
      </c>
      <c r="Y19" s="12"/>
      <c r="Z19" s="7"/>
      <c r="AA19" s="12"/>
      <c r="AB19" s="7"/>
      <c r="AC19" s="12"/>
      <c r="AD19" s="7"/>
      <c r="AE19" s="12"/>
      <c r="AF19" s="7"/>
      <c r="AG19" s="12"/>
      <c r="AH19" s="7"/>
      <c r="AI19" s="12"/>
      <c r="AJ19" s="7"/>
      <c r="AK19" s="12"/>
      <c r="AL19" s="7"/>
      <c r="AM19" s="12"/>
    </row>
    <row r="20" spans="1:39" ht="16" customHeight="1" x14ac:dyDescent="0.2">
      <c r="G20" s="52" t="s">
        <v>39</v>
      </c>
      <c r="H20" s="53"/>
      <c r="I20" s="53"/>
      <c r="J20" s="24">
        <f>K6+K13+K9+K7+K5+K10+K14</f>
        <v>22</v>
      </c>
      <c r="K20" s="21">
        <f>J20+K11+K8+M7+M14</f>
        <v>61</v>
      </c>
      <c r="L20" s="30">
        <f>K20+K12+M6+O7+M5+O14</f>
        <v>150</v>
      </c>
      <c r="M20" s="30">
        <f>L20+Q12+Q7+Q14</f>
        <v>153</v>
      </c>
      <c r="N20" s="30">
        <f>M20+O13+S7</f>
        <v>189</v>
      </c>
      <c r="O20" s="35">
        <f>N20</f>
        <v>189</v>
      </c>
      <c r="P20" s="30">
        <f>O20+W7+M9+W14+W12</f>
        <v>256</v>
      </c>
      <c r="Q20" s="30">
        <f>P20+Y12+Y14</f>
        <v>257</v>
      </c>
      <c r="R20" s="30">
        <f>Q20+W6</f>
        <v>260</v>
      </c>
      <c r="S20" s="30">
        <f>R20+AC7+AC14</f>
        <v>264</v>
      </c>
      <c r="T20" s="30">
        <f>S20</f>
        <v>264</v>
      </c>
      <c r="U20" s="30">
        <f>T20</f>
        <v>264</v>
      </c>
      <c r="V20" s="30">
        <f>U20</f>
        <v>264</v>
      </c>
      <c r="W20" s="30">
        <f>V20+Y9+AK6+AK7</f>
        <v>312</v>
      </c>
      <c r="X20" s="36">
        <f>W20+AM9</f>
        <v>315</v>
      </c>
      <c r="Y20" s="11"/>
      <c r="Z20" s="11"/>
      <c r="AA20" s="11"/>
      <c r="AB20" s="11"/>
      <c r="AC20" s="11"/>
      <c r="AD20" s="11"/>
      <c r="AE20" s="11"/>
      <c r="AF20" s="11"/>
      <c r="AG20" s="11"/>
      <c r="AH20" s="3"/>
      <c r="AI20" s="3"/>
      <c r="AJ20" s="3"/>
      <c r="AK20" s="3"/>
      <c r="AL20" s="3"/>
    </row>
    <row r="21" spans="1:39" x14ac:dyDescent="0.2">
      <c r="G21" s="28"/>
      <c r="H21" s="29"/>
      <c r="I21" s="29" t="s">
        <v>41</v>
      </c>
      <c r="J21" s="34">
        <f>J20/J19</f>
        <v>8.5603112840466927E-2</v>
      </c>
      <c r="K21" s="34">
        <f t="shared" ref="K21:X21" si="10">K20/K19</f>
        <v>0.2103448275862069</v>
      </c>
      <c r="L21" s="34">
        <f t="shared" si="10"/>
        <v>0.47619047619047616</v>
      </c>
      <c r="M21" s="34">
        <f t="shared" si="10"/>
        <v>0.48571428571428571</v>
      </c>
      <c r="N21" s="34">
        <f t="shared" si="10"/>
        <v>0.6</v>
      </c>
      <c r="O21" s="34">
        <f t="shared" si="10"/>
        <v>0.6</v>
      </c>
      <c r="P21" s="34">
        <f t="shared" si="10"/>
        <v>0.8126984126984127</v>
      </c>
      <c r="Q21" s="34">
        <f>Q20/Q19</f>
        <v>0.81587301587301586</v>
      </c>
      <c r="R21" s="34">
        <f>R20/R19</f>
        <v>0.82539682539682535</v>
      </c>
      <c r="S21" s="34">
        <f t="shared" si="10"/>
        <v>0.83809523809523812</v>
      </c>
      <c r="T21" s="34">
        <f t="shared" si="10"/>
        <v>0.83809523809523812</v>
      </c>
      <c r="U21" s="34">
        <f t="shared" si="10"/>
        <v>0.83809523809523812</v>
      </c>
      <c r="V21" s="34">
        <f t="shared" si="10"/>
        <v>0.83809523809523812</v>
      </c>
      <c r="W21" s="34">
        <f t="shared" si="10"/>
        <v>0.99047619047619051</v>
      </c>
      <c r="X21" s="37">
        <f t="shared" si="10"/>
        <v>1</v>
      </c>
      <c r="Z21" s="18"/>
      <c r="AB21" s="18"/>
      <c r="AD21" s="18"/>
      <c r="AF21" s="18"/>
      <c r="AH21" s="18"/>
      <c r="AJ21" s="18"/>
      <c r="AL21" s="18"/>
    </row>
    <row r="22" spans="1:39" ht="16" customHeight="1" x14ac:dyDescent="0.2"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31"/>
    </row>
    <row r="23" spans="1:39" x14ac:dyDescent="0.2"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1"/>
    </row>
    <row r="24" spans="1:39" ht="16" customHeight="1" x14ac:dyDescent="0.2">
      <c r="G24" s="25"/>
      <c r="H24" s="25"/>
      <c r="I24" s="3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39" ht="16" customHeight="1" x14ac:dyDescent="0.2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9" ht="16" customHeight="1" x14ac:dyDescent="0.2"/>
    <row r="27" spans="1:39" ht="18" x14ac:dyDescent="0.2">
      <c r="C27" s="4"/>
    </row>
  </sheetData>
  <sortState xmlns:xlrd2="http://schemas.microsoft.com/office/spreadsheetml/2017/richdata2" ref="B8:AP13">
    <sortCondition ref="B8:B29"/>
  </sortState>
  <mergeCells count="19">
    <mergeCell ref="J3:AM3"/>
    <mergeCell ref="M6:O6"/>
    <mergeCell ref="W6:AA6"/>
    <mergeCell ref="K12:O12"/>
    <mergeCell ref="K8:M8"/>
    <mergeCell ref="M9:W9"/>
    <mergeCell ref="Y9:AK9"/>
    <mergeCell ref="K11:M11"/>
    <mergeCell ref="H12:H13"/>
    <mergeCell ref="G18:I18"/>
    <mergeCell ref="G19:I19"/>
    <mergeCell ref="G20:I20"/>
    <mergeCell ref="M5:O5"/>
    <mergeCell ref="O13:S13"/>
    <mergeCell ref="B16:G16"/>
    <mergeCell ref="B12:B13"/>
    <mergeCell ref="C12:C13"/>
    <mergeCell ref="D12:D13"/>
    <mergeCell ref="E12:E13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Olivry</dc:creator>
  <cp:lastModifiedBy>tolivry</cp:lastModifiedBy>
  <dcterms:created xsi:type="dcterms:W3CDTF">2018-08-07T15:03:41Z</dcterms:created>
  <dcterms:modified xsi:type="dcterms:W3CDTF">2020-04-10T13:49:57Z</dcterms:modified>
</cp:coreProperties>
</file>