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lherbe\Google Drive\"/>
    </mc:Choice>
  </mc:AlternateContent>
  <bookViews>
    <workbookView xWindow="140" yWindow="800" windowWidth="23040" windowHeight="9110" activeTab="1"/>
  </bookViews>
  <sheets>
    <sheet name="Key" sheetId="2" r:id="rId1"/>
    <sheet name="Clinical info" sheetId="3" r:id="rId2"/>
    <sheet name="Sheet1" sheetId="4" r:id="rId3"/>
  </sheets>
  <definedNames>
    <definedName name="_xlnm._FilterDatabase" localSheetId="1" hidden="1">'Clinical info'!$H$1:$H$253</definedName>
  </definedNames>
  <calcPr calcId="162913"/>
</workbook>
</file>

<file path=xl/calcChain.xml><?xml version="1.0" encoding="utf-8"?>
<calcChain xmlns="http://schemas.openxmlformats.org/spreadsheetml/2006/main">
  <c r="CL34" i="3" l="1"/>
  <c r="CL35" i="3"/>
  <c r="CL36" i="3"/>
  <c r="CL37" i="3"/>
  <c r="CL39" i="3"/>
  <c r="CL40" i="3"/>
  <c r="CL41" i="3"/>
  <c r="CL43" i="3"/>
  <c r="CL44" i="3"/>
  <c r="CL45" i="3"/>
  <c r="CL46" i="3"/>
  <c r="CL47" i="3"/>
  <c r="CL48" i="3"/>
  <c r="CL49" i="3"/>
  <c r="CL50" i="3"/>
  <c r="CL51" i="3"/>
  <c r="CL52" i="3"/>
  <c r="CL54" i="3"/>
  <c r="CL55" i="3"/>
  <c r="CL56" i="3"/>
  <c r="CL57" i="3"/>
  <c r="CL59" i="3"/>
  <c r="CL60" i="3"/>
  <c r="CL62" i="3"/>
  <c r="CL63" i="3"/>
  <c r="CL64" i="3"/>
  <c r="CL65" i="3"/>
  <c r="CL66" i="3"/>
  <c r="CL68" i="3"/>
  <c r="CL69" i="3"/>
  <c r="CL70" i="3"/>
  <c r="CL72" i="3"/>
  <c r="CL74" i="3"/>
  <c r="CL75" i="3"/>
  <c r="CL76" i="3"/>
  <c r="CL77" i="3"/>
  <c r="CL78" i="3"/>
  <c r="CL79" i="3"/>
  <c r="CL81" i="3"/>
  <c r="CL82" i="3"/>
  <c r="CL84" i="3"/>
  <c r="CL86" i="3"/>
  <c r="CL88" i="3"/>
  <c r="CL89" i="3"/>
  <c r="CL90" i="3"/>
  <c r="CL93" i="3"/>
  <c r="CL94" i="3"/>
  <c r="CL95" i="3"/>
  <c r="CL96" i="3"/>
  <c r="CL100" i="3"/>
  <c r="CL33" i="3"/>
  <c r="BS3" i="3"/>
  <c r="BT3" i="3"/>
  <c r="BU3" i="3"/>
  <c r="BS4" i="3"/>
  <c r="BT4" i="3"/>
  <c r="BU4" i="3"/>
  <c r="BS5" i="3"/>
  <c r="BT5" i="3"/>
  <c r="BU5" i="3"/>
  <c r="BS6" i="3"/>
  <c r="BT6" i="3"/>
  <c r="BU6" i="3"/>
  <c r="BS7" i="3"/>
  <c r="BT7" i="3"/>
  <c r="BU7" i="3"/>
  <c r="BS8" i="3"/>
  <c r="BT8" i="3"/>
  <c r="BU8" i="3"/>
  <c r="BS9" i="3"/>
  <c r="BT9" i="3"/>
  <c r="BU9" i="3"/>
  <c r="BS10" i="3"/>
  <c r="BT10" i="3"/>
  <c r="BU10" i="3"/>
  <c r="BS11" i="3"/>
  <c r="BT11" i="3"/>
  <c r="BU11" i="3"/>
  <c r="BS12" i="3"/>
  <c r="BT12" i="3"/>
  <c r="BU12" i="3"/>
  <c r="BS13" i="3"/>
  <c r="BT13" i="3"/>
  <c r="BU13" i="3"/>
  <c r="BS14" i="3"/>
  <c r="BT14" i="3"/>
  <c r="BU14" i="3"/>
  <c r="BS15" i="3"/>
  <c r="BT15" i="3"/>
  <c r="BU15" i="3"/>
  <c r="BS16" i="3"/>
  <c r="BT16" i="3"/>
  <c r="BU16" i="3"/>
  <c r="BS17" i="3"/>
  <c r="BT17" i="3"/>
  <c r="BU17" i="3"/>
  <c r="BS18" i="3"/>
  <c r="BT18" i="3"/>
  <c r="BU18" i="3"/>
  <c r="BS19" i="3"/>
  <c r="BT19" i="3"/>
  <c r="BU19" i="3"/>
  <c r="BS20" i="3"/>
  <c r="BT20" i="3"/>
  <c r="BU20" i="3"/>
  <c r="BS21" i="3"/>
  <c r="BT21" i="3"/>
  <c r="BU21" i="3"/>
  <c r="BS22" i="3"/>
  <c r="BT22" i="3"/>
  <c r="BU22" i="3"/>
  <c r="BS23" i="3"/>
  <c r="BT23" i="3"/>
  <c r="BU23" i="3"/>
  <c r="BS24" i="3"/>
  <c r="BT24" i="3"/>
  <c r="BU24" i="3"/>
  <c r="BS25" i="3"/>
  <c r="BT25" i="3"/>
  <c r="BU25" i="3"/>
  <c r="BS26" i="3"/>
  <c r="BT26" i="3"/>
  <c r="BU26" i="3"/>
  <c r="BS27" i="3"/>
  <c r="BT27" i="3"/>
  <c r="BU27" i="3"/>
  <c r="BS28" i="3"/>
  <c r="BT28" i="3"/>
  <c r="BU28" i="3"/>
  <c r="BS29" i="3"/>
  <c r="BT29" i="3"/>
  <c r="BU29" i="3"/>
  <c r="BS30" i="3"/>
  <c r="BT30" i="3"/>
  <c r="BU30" i="3"/>
  <c r="BS31" i="3"/>
  <c r="BT31" i="3"/>
  <c r="BU31" i="3"/>
  <c r="BS32" i="3"/>
  <c r="BT32" i="3"/>
  <c r="BU32" i="3"/>
  <c r="BS33" i="3"/>
  <c r="BT33" i="3"/>
  <c r="BU33" i="3"/>
  <c r="BS34" i="3"/>
  <c r="BT34" i="3"/>
  <c r="BU34" i="3"/>
  <c r="BS35" i="3"/>
  <c r="BT35" i="3"/>
  <c r="BU35" i="3"/>
  <c r="BS36" i="3"/>
  <c r="BT36" i="3"/>
  <c r="BU36" i="3"/>
  <c r="BS37" i="3"/>
  <c r="BT37" i="3"/>
  <c r="BU37" i="3"/>
  <c r="BS38" i="3"/>
  <c r="BT38" i="3"/>
  <c r="BU38" i="3"/>
  <c r="BS39" i="3"/>
  <c r="BT39" i="3"/>
  <c r="BU39" i="3"/>
  <c r="BS40" i="3"/>
  <c r="BT40" i="3"/>
  <c r="BU40" i="3"/>
  <c r="BS41" i="3"/>
  <c r="BT41" i="3"/>
  <c r="BU41" i="3"/>
  <c r="BS42" i="3"/>
  <c r="BT42" i="3"/>
  <c r="BU42" i="3"/>
  <c r="BS43" i="3"/>
  <c r="BT43" i="3"/>
  <c r="BU43" i="3"/>
  <c r="BS44" i="3"/>
  <c r="BT44" i="3"/>
  <c r="BU44" i="3"/>
  <c r="BS45" i="3"/>
  <c r="BT45" i="3"/>
  <c r="BU45" i="3"/>
  <c r="BS46" i="3"/>
  <c r="BT46" i="3"/>
  <c r="BU46" i="3"/>
  <c r="BS47" i="3"/>
  <c r="BT47" i="3"/>
  <c r="BU47" i="3"/>
  <c r="BS48" i="3"/>
  <c r="BT48" i="3"/>
  <c r="BU48" i="3"/>
  <c r="BS49" i="3"/>
  <c r="BT49" i="3"/>
  <c r="BU49" i="3"/>
  <c r="BS50" i="3"/>
  <c r="BT50" i="3"/>
  <c r="BU50" i="3"/>
  <c r="BS51" i="3"/>
  <c r="BT51" i="3"/>
  <c r="BU51" i="3"/>
  <c r="BS52" i="3"/>
  <c r="BT52" i="3"/>
  <c r="BU52" i="3"/>
  <c r="BS53" i="3"/>
  <c r="BT53" i="3"/>
  <c r="BU53" i="3"/>
  <c r="BS54" i="3"/>
  <c r="BT54" i="3"/>
  <c r="BU54" i="3"/>
  <c r="BS55" i="3"/>
  <c r="BT55" i="3"/>
  <c r="BU55" i="3"/>
  <c r="BS56" i="3"/>
  <c r="BT56" i="3"/>
  <c r="BU56" i="3"/>
  <c r="BS57" i="3"/>
  <c r="BT57" i="3"/>
  <c r="BU57" i="3"/>
  <c r="BS58" i="3"/>
  <c r="BT58" i="3"/>
  <c r="BU58" i="3"/>
  <c r="BS59" i="3"/>
  <c r="BT59" i="3"/>
  <c r="BU59" i="3"/>
  <c r="BS60" i="3"/>
  <c r="BT60" i="3"/>
  <c r="BU60" i="3"/>
  <c r="BS61" i="3"/>
  <c r="BT61" i="3"/>
  <c r="BU61" i="3"/>
  <c r="BS62" i="3"/>
  <c r="BT62" i="3"/>
  <c r="BU62" i="3"/>
  <c r="BS63" i="3"/>
  <c r="BT63" i="3"/>
  <c r="BU63" i="3"/>
  <c r="BS64" i="3"/>
  <c r="BT64" i="3"/>
  <c r="BU64" i="3"/>
  <c r="BS65" i="3"/>
  <c r="BT65" i="3"/>
  <c r="BU65" i="3"/>
  <c r="BS66" i="3"/>
  <c r="BT66" i="3"/>
  <c r="BU66" i="3"/>
  <c r="BS67" i="3"/>
  <c r="BT67" i="3"/>
  <c r="BU67" i="3"/>
  <c r="BS68" i="3"/>
  <c r="BT68" i="3"/>
  <c r="BU68" i="3"/>
  <c r="BS69" i="3"/>
  <c r="BT69" i="3"/>
  <c r="BU69" i="3"/>
  <c r="BS70" i="3"/>
  <c r="BT70" i="3"/>
  <c r="BU70" i="3"/>
  <c r="BS71" i="3"/>
  <c r="BT71" i="3"/>
  <c r="BU71" i="3"/>
  <c r="BS72" i="3"/>
  <c r="BT72" i="3"/>
  <c r="BU72" i="3"/>
  <c r="BS73" i="3"/>
  <c r="BT73" i="3"/>
  <c r="BU73" i="3"/>
  <c r="BS74" i="3"/>
  <c r="BT74" i="3"/>
  <c r="BU74" i="3"/>
  <c r="BS75" i="3"/>
  <c r="BT75" i="3"/>
  <c r="BU75" i="3"/>
  <c r="BS76" i="3"/>
  <c r="BT76" i="3"/>
  <c r="BU76" i="3"/>
  <c r="BS77" i="3"/>
  <c r="BT77" i="3"/>
  <c r="BU77" i="3"/>
  <c r="BS78" i="3"/>
  <c r="BT78" i="3"/>
  <c r="BU78" i="3"/>
  <c r="BS79" i="3"/>
  <c r="BT79" i="3"/>
  <c r="BU79" i="3"/>
  <c r="BS80" i="3"/>
  <c r="BT80" i="3"/>
  <c r="BU80" i="3"/>
  <c r="BS81" i="3"/>
  <c r="BT81" i="3"/>
  <c r="BU81" i="3"/>
  <c r="BS82" i="3"/>
  <c r="BT82" i="3"/>
  <c r="BU82" i="3"/>
  <c r="BS83" i="3"/>
  <c r="BT83" i="3"/>
  <c r="BU83" i="3"/>
  <c r="BS84" i="3"/>
  <c r="BT84" i="3"/>
  <c r="BU84" i="3"/>
  <c r="BS85" i="3"/>
  <c r="BT85" i="3"/>
  <c r="BU85" i="3"/>
  <c r="BS86" i="3"/>
  <c r="BT86" i="3"/>
  <c r="BU86" i="3"/>
  <c r="BS87" i="3"/>
  <c r="BT87" i="3"/>
  <c r="BU87" i="3"/>
  <c r="BS88" i="3"/>
  <c r="BT88" i="3"/>
  <c r="BU88" i="3"/>
  <c r="BS89" i="3"/>
  <c r="BT89" i="3"/>
  <c r="BU89" i="3"/>
  <c r="BS90" i="3"/>
  <c r="BT90" i="3"/>
  <c r="BU90" i="3"/>
  <c r="BS91" i="3"/>
  <c r="BT91" i="3"/>
  <c r="BU91" i="3"/>
  <c r="BS92" i="3"/>
  <c r="BT92" i="3"/>
  <c r="BU92" i="3"/>
  <c r="BS93" i="3"/>
  <c r="BT93" i="3"/>
  <c r="BU93" i="3"/>
  <c r="BS94" i="3"/>
  <c r="BT94" i="3"/>
  <c r="BU94" i="3"/>
  <c r="BS95" i="3"/>
  <c r="BT95" i="3"/>
  <c r="BU95" i="3"/>
  <c r="BS96" i="3"/>
  <c r="BT96" i="3"/>
  <c r="BU96" i="3"/>
  <c r="BS97" i="3"/>
  <c r="BT97" i="3"/>
  <c r="BU97" i="3"/>
  <c r="BS98" i="3"/>
  <c r="BT98" i="3"/>
  <c r="BU98" i="3"/>
  <c r="BS99" i="3"/>
  <c r="BT99" i="3"/>
  <c r="BU99" i="3"/>
  <c r="BS100" i="3"/>
  <c r="BT100" i="3"/>
  <c r="BU100" i="3"/>
  <c r="BT2" i="3"/>
  <c r="BU2" i="3"/>
  <c r="BS2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2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2" i="3"/>
  <c r="AV3" i="3"/>
  <c r="AW3" i="3"/>
  <c r="AX3" i="3"/>
  <c r="AV4" i="3"/>
  <c r="AY4" i="3" s="1"/>
  <c r="AW4" i="3"/>
  <c r="AX4" i="3"/>
  <c r="AV5" i="3"/>
  <c r="AW5" i="3"/>
  <c r="AX5" i="3"/>
  <c r="AV6" i="3"/>
  <c r="AW6" i="3"/>
  <c r="AX6" i="3"/>
  <c r="AV7" i="3"/>
  <c r="AW7" i="3"/>
  <c r="AX7" i="3"/>
  <c r="AV8" i="3"/>
  <c r="AW8" i="3"/>
  <c r="AX8" i="3"/>
  <c r="AV9" i="3"/>
  <c r="AW9" i="3"/>
  <c r="AX9" i="3"/>
  <c r="AV10" i="3"/>
  <c r="AW10" i="3"/>
  <c r="AX10" i="3"/>
  <c r="AV11" i="3"/>
  <c r="AW11" i="3"/>
  <c r="AX11" i="3"/>
  <c r="AV12" i="3"/>
  <c r="AW12" i="3"/>
  <c r="AX12" i="3"/>
  <c r="AV13" i="3"/>
  <c r="AW13" i="3"/>
  <c r="AX13" i="3"/>
  <c r="AV14" i="3"/>
  <c r="AW14" i="3"/>
  <c r="AX14" i="3"/>
  <c r="AV15" i="3"/>
  <c r="AW15" i="3"/>
  <c r="AX15" i="3"/>
  <c r="AV16" i="3"/>
  <c r="AY16" i="3" s="1"/>
  <c r="AW16" i="3"/>
  <c r="AX16" i="3"/>
  <c r="AV17" i="3"/>
  <c r="AW17" i="3"/>
  <c r="AX17" i="3"/>
  <c r="AV18" i="3"/>
  <c r="AW18" i="3"/>
  <c r="AX18" i="3"/>
  <c r="AV19" i="3"/>
  <c r="AW19" i="3"/>
  <c r="AX19" i="3"/>
  <c r="AV20" i="3"/>
  <c r="AY20" i="3" s="1"/>
  <c r="AW20" i="3"/>
  <c r="AX20" i="3"/>
  <c r="AV21" i="3"/>
  <c r="AW21" i="3"/>
  <c r="AX21" i="3"/>
  <c r="AV22" i="3"/>
  <c r="AW22" i="3"/>
  <c r="AX22" i="3"/>
  <c r="AV23" i="3"/>
  <c r="AW23" i="3"/>
  <c r="AX23" i="3"/>
  <c r="AV24" i="3"/>
  <c r="AW24" i="3"/>
  <c r="AX24" i="3"/>
  <c r="AV25" i="3"/>
  <c r="AW25" i="3"/>
  <c r="AX25" i="3"/>
  <c r="AV26" i="3"/>
  <c r="AW26" i="3"/>
  <c r="AX26" i="3"/>
  <c r="AV27" i="3"/>
  <c r="AW27" i="3"/>
  <c r="AX27" i="3"/>
  <c r="AV28" i="3"/>
  <c r="AY28" i="3" s="1"/>
  <c r="AW28" i="3"/>
  <c r="AX28" i="3"/>
  <c r="AV29" i="3"/>
  <c r="AW29" i="3"/>
  <c r="AX29" i="3"/>
  <c r="AV30" i="3"/>
  <c r="AW30" i="3"/>
  <c r="AX30" i="3"/>
  <c r="AV31" i="3"/>
  <c r="AW31" i="3"/>
  <c r="AX31" i="3"/>
  <c r="AV32" i="3"/>
  <c r="AW32" i="3"/>
  <c r="AX32" i="3"/>
  <c r="AV33" i="3"/>
  <c r="AW33" i="3"/>
  <c r="AX33" i="3"/>
  <c r="AV34" i="3"/>
  <c r="AW34" i="3"/>
  <c r="AX34" i="3"/>
  <c r="AV35" i="3"/>
  <c r="AW35" i="3"/>
  <c r="AX35" i="3"/>
  <c r="AV36" i="3"/>
  <c r="AY36" i="3" s="1"/>
  <c r="AW36" i="3"/>
  <c r="AX36" i="3"/>
  <c r="AV37" i="3"/>
  <c r="AW37" i="3"/>
  <c r="AX37" i="3"/>
  <c r="AV38" i="3"/>
  <c r="AW38" i="3"/>
  <c r="AX38" i="3"/>
  <c r="AV39" i="3"/>
  <c r="AW39" i="3"/>
  <c r="AX39" i="3"/>
  <c r="AV40" i="3"/>
  <c r="AW40" i="3"/>
  <c r="AX40" i="3"/>
  <c r="AV41" i="3"/>
  <c r="AW41" i="3"/>
  <c r="AX41" i="3"/>
  <c r="AV42" i="3"/>
  <c r="AW42" i="3"/>
  <c r="AX42" i="3"/>
  <c r="AV43" i="3"/>
  <c r="AW43" i="3"/>
  <c r="AX43" i="3"/>
  <c r="AV44" i="3"/>
  <c r="AY44" i="3" s="1"/>
  <c r="AW44" i="3"/>
  <c r="AX44" i="3"/>
  <c r="AV45" i="3"/>
  <c r="AZ45" i="3" s="1"/>
  <c r="AW45" i="3"/>
  <c r="AX45" i="3"/>
  <c r="AV46" i="3"/>
  <c r="AW46" i="3"/>
  <c r="AX46" i="3"/>
  <c r="AV47" i="3"/>
  <c r="AW47" i="3"/>
  <c r="AX47" i="3"/>
  <c r="AV48" i="3"/>
  <c r="AY48" i="3" s="1"/>
  <c r="AW48" i="3"/>
  <c r="AX48" i="3"/>
  <c r="AV49" i="3"/>
  <c r="AW49" i="3"/>
  <c r="AX49" i="3"/>
  <c r="AV50" i="3"/>
  <c r="AW50" i="3"/>
  <c r="AX50" i="3"/>
  <c r="AV51" i="3"/>
  <c r="AW51" i="3"/>
  <c r="AX51" i="3"/>
  <c r="AV52" i="3"/>
  <c r="AW52" i="3"/>
  <c r="AX52" i="3"/>
  <c r="AV53" i="3"/>
  <c r="AW53" i="3"/>
  <c r="AX53" i="3"/>
  <c r="AV54" i="3"/>
  <c r="AW54" i="3"/>
  <c r="AX54" i="3"/>
  <c r="AV55" i="3"/>
  <c r="AW55" i="3"/>
  <c r="AX55" i="3"/>
  <c r="AV56" i="3"/>
  <c r="AW56" i="3"/>
  <c r="AX56" i="3"/>
  <c r="AV57" i="3"/>
  <c r="AW57" i="3"/>
  <c r="AX57" i="3"/>
  <c r="AV58" i="3"/>
  <c r="AW58" i="3"/>
  <c r="AX58" i="3"/>
  <c r="AV59" i="3"/>
  <c r="AW59" i="3"/>
  <c r="AX59" i="3"/>
  <c r="AV60" i="3"/>
  <c r="AY60" i="3" s="1"/>
  <c r="AW60" i="3"/>
  <c r="AX60" i="3"/>
  <c r="AV61" i="3"/>
  <c r="AW61" i="3"/>
  <c r="AX61" i="3"/>
  <c r="AV62" i="3"/>
  <c r="AW62" i="3"/>
  <c r="AX62" i="3"/>
  <c r="AV63" i="3"/>
  <c r="AW63" i="3"/>
  <c r="AX63" i="3"/>
  <c r="AV64" i="3"/>
  <c r="AY64" i="3" s="1"/>
  <c r="AW64" i="3"/>
  <c r="AX64" i="3"/>
  <c r="AV65" i="3"/>
  <c r="AW65" i="3"/>
  <c r="AX65" i="3"/>
  <c r="AV66" i="3"/>
  <c r="AW66" i="3"/>
  <c r="AX66" i="3"/>
  <c r="AV67" i="3"/>
  <c r="AW67" i="3"/>
  <c r="AX67" i="3"/>
  <c r="AV68" i="3"/>
  <c r="AY68" i="3" s="1"/>
  <c r="AW68" i="3"/>
  <c r="AX68" i="3"/>
  <c r="AV69" i="3"/>
  <c r="AW69" i="3"/>
  <c r="AX69" i="3"/>
  <c r="AV70" i="3"/>
  <c r="AW70" i="3"/>
  <c r="AX70" i="3"/>
  <c r="AV71" i="3"/>
  <c r="AW71" i="3"/>
  <c r="AX71" i="3"/>
  <c r="AV72" i="3"/>
  <c r="AW72" i="3"/>
  <c r="AX72" i="3"/>
  <c r="AV73" i="3"/>
  <c r="AW73" i="3"/>
  <c r="AX73" i="3"/>
  <c r="AV74" i="3"/>
  <c r="AW74" i="3"/>
  <c r="AX74" i="3"/>
  <c r="AV75" i="3"/>
  <c r="AW75" i="3"/>
  <c r="AX75" i="3"/>
  <c r="AV76" i="3"/>
  <c r="AW76" i="3"/>
  <c r="AX76" i="3"/>
  <c r="AV77" i="3"/>
  <c r="AW77" i="3"/>
  <c r="AX77" i="3"/>
  <c r="AV78" i="3"/>
  <c r="AW78" i="3"/>
  <c r="AX78" i="3"/>
  <c r="AV79" i="3"/>
  <c r="AW79" i="3"/>
  <c r="AX79" i="3"/>
  <c r="AV80" i="3"/>
  <c r="AY80" i="3" s="1"/>
  <c r="AW80" i="3"/>
  <c r="AX80" i="3"/>
  <c r="AV81" i="3"/>
  <c r="AW81" i="3"/>
  <c r="AX81" i="3"/>
  <c r="AV82" i="3"/>
  <c r="AW82" i="3"/>
  <c r="AX82" i="3"/>
  <c r="AV83" i="3"/>
  <c r="AW83" i="3"/>
  <c r="AX83" i="3"/>
  <c r="AV84" i="3"/>
  <c r="AY84" i="3" s="1"/>
  <c r="AW84" i="3"/>
  <c r="AX84" i="3"/>
  <c r="AV85" i="3"/>
  <c r="AW85" i="3"/>
  <c r="AX85" i="3"/>
  <c r="AV86" i="3"/>
  <c r="AW86" i="3"/>
  <c r="AX86" i="3"/>
  <c r="AZ86" i="3" s="1"/>
  <c r="AV87" i="3"/>
  <c r="AW87" i="3"/>
  <c r="AX87" i="3"/>
  <c r="AV88" i="3"/>
  <c r="AW88" i="3"/>
  <c r="AX88" i="3"/>
  <c r="AV89" i="3"/>
  <c r="AW89" i="3"/>
  <c r="AX89" i="3"/>
  <c r="AV90" i="3"/>
  <c r="AW90" i="3"/>
  <c r="AX90" i="3"/>
  <c r="AV91" i="3"/>
  <c r="AW91" i="3"/>
  <c r="AX91" i="3"/>
  <c r="AV92" i="3"/>
  <c r="AY92" i="3" s="1"/>
  <c r="AW92" i="3"/>
  <c r="AX92" i="3"/>
  <c r="AV93" i="3"/>
  <c r="AW93" i="3"/>
  <c r="AX93" i="3"/>
  <c r="AV94" i="3"/>
  <c r="AW94" i="3"/>
  <c r="AX94" i="3"/>
  <c r="AV95" i="3"/>
  <c r="AW95" i="3"/>
  <c r="AX95" i="3"/>
  <c r="AV96" i="3"/>
  <c r="AZ96" i="3" s="1"/>
  <c r="AW96" i="3"/>
  <c r="AX96" i="3"/>
  <c r="AV97" i="3"/>
  <c r="AW97" i="3"/>
  <c r="AX97" i="3"/>
  <c r="AV98" i="3"/>
  <c r="AW98" i="3"/>
  <c r="AX98" i="3"/>
  <c r="AV99" i="3"/>
  <c r="AW99" i="3"/>
  <c r="AX99" i="3"/>
  <c r="AV100" i="3"/>
  <c r="AW100" i="3"/>
  <c r="AX100" i="3"/>
  <c r="AW2" i="3"/>
  <c r="AX2" i="3"/>
  <c r="AZ2" i="3" s="1"/>
  <c r="AV2" i="3"/>
  <c r="K102" i="3"/>
  <c r="AY96" i="3"/>
  <c r="AY76" i="3"/>
  <c r="AY52" i="3"/>
  <c r="AY32" i="3"/>
  <c r="AY12" i="3"/>
  <c r="AY71" i="3"/>
  <c r="AY47" i="3"/>
  <c r="AY15" i="3"/>
  <c r="AZ38" i="3"/>
  <c r="AZ5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1" i="3"/>
  <c r="L92" i="3"/>
  <c r="L93" i="3"/>
  <c r="L94" i="3"/>
  <c r="L95" i="3"/>
  <c r="L96" i="3"/>
  <c r="L97" i="3"/>
  <c r="L98" i="3"/>
  <c r="L99" i="3"/>
  <c r="L100" i="3"/>
  <c r="L2" i="3"/>
  <c r="K101" i="3"/>
  <c r="AZ42" i="3" l="1"/>
  <c r="AY18" i="3"/>
  <c r="AY99" i="3"/>
  <c r="AY75" i="3"/>
  <c r="AY23" i="3"/>
  <c r="AZ82" i="3"/>
  <c r="AZ24" i="3"/>
  <c r="AZ12" i="3"/>
  <c r="AZ68" i="3"/>
  <c r="AY2" i="3"/>
  <c r="AZ99" i="3"/>
  <c r="AY98" i="3"/>
  <c r="AZ97" i="3"/>
  <c r="AZ95" i="3"/>
  <c r="AY94" i="3"/>
  <c r="AY93" i="3"/>
  <c r="AZ91" i="3"/>
  <c r="AY90" i="3"/>
  <c r="AZ89" i="3"/>
  <c r="AZ87" i="3"/>
  <c r="AY86" i="3"/>
  <c r="AZ85" i="3"/>
  <c r="AZ83" i="3"/>
  <c r="AY82" i="3"/>
  <c r="AZ81" i="3"/>
  <c r="AZ79" i="3"/>
  <c r="AY78" i="3"/>
  <c r="AY77" i="3"/>
  <c r="AZ75" i="3"/>
  <c r="AY74" i="3"/>
  <c r="AZ73" i="3"/>
  <c r="AZ71" i="3"/>
  <c r="AY70" i="3"/>
  <c r="AZ69" i="3"/>
  <c r="AZ67" i="3"/>
  <c r="AZ65" i="3"/>
  <c r="AZ63" i="3"/>
  <c r="AY61" i="3"/>
  <c r="AZ59" i="3"/>
  <c r="AY58" i="3"/>
  <c r="AZ57" i="3"/>
  <c r="AZ55" i="3"/>
  <c r="AY54" i="3"/>
  <c r="AZ53" i="3"/>
  <c r="AZ51" i="3"/>
  <c r="AY50" i="3"/>
  <c r="AZ49" i="3"/>
  <c r="AZ47" i="3"/>
  <c r="AY46" i="3"/>
  <c r="AY45" i="3"/>
  <c r="AZ43" i="3"/>
  <c r="AY42" i="3"/>
  <c r="AZ41" i="3"/>
  <c r="AZ39" i="3"/>
  <c r="AY38" i="3"/>
  <c r="AY37" i="3"/>
  <c r="AZ35" i="3"/>
  <c r="AY34" i="3"/>
  <c r="AZ33" i="3"/>
  <c r="AZ31" i="3"/>
  <c r="AY30" i="3"/>
  <c r="AY29" i="3"/>
  <c r="AZ27" i="3"/>
  <c r="AY26" i="3"/>
  <c r="AZ25" i="3"/>
  <c r="AZ23" i="3"/>
  <c r="AY22" i="3"/>
  <c r="AY21" i="3"/>
  <c r="AZ19" i="3"/>
  <c r="AZ17" i="3"/>
  <c r="AZ15" i="3"/>
  <c r="AY14" i="3"/>
  <c r="AY13" i="3"/>
  <c r="AZ11" i="3"/>
  <c r="AY10" i="3"/>
  <c r="AZ9" i="3"/>
  <c r="AZ7" i="3"/>
  <c r="AY6" i="3"/>
  <c r="AZ5" i="3"/>
  <c r="AZ3" i="3"/>
  <c r="AY95" i="3"/>
  <c r="AY91" i="3"/>
  <c r="AZ88" i="3"/>
  <c r="AY87" i="3"/>
  <c r="AY83" i="3"/>
  <c r="AY79" i="3"/>
  <c r="AZ72" i="3"/>
  <c r="AY67" i="3"/>
  <c r="AZ66" i="3"/>
  <c r="AY63" i="3"/>
  <c r="AY59" i="3"/>
  <c r="AZ58" i="3"/>
  <c r="AY55" i="3"/>
  <c r="AY51" i="3"/>
  <c r="AZ48" i="3"/>
  <c r="AY43" i="3"/>
  <c r="AY39" i="3"/>
  <c r="AY35" i="3"/>
  <c r="AZ32" i="3"/>
  <c r="AY31" i="3"/>
  <c r="AY27" i="3"/>
  <c r="AZ22" i="3"/>
  <c r="AY19" i="3"/>
  <c r="AZ18" i="3"/>
  <c r="AY11" i="3"/>
  <c r="AZ8" i="3"/>
  <c r="AY7" i="3"/>
  <c r="AY3" i="3"/>
  <c r="AY100" i="3"/>
  <c r="Z101" i="3"/>
  <c r="AY5" i="3"/>
  <c r="Y101" i="3"/>
  <c r="AY88" i="3"/>
  <c r="AY72" i="3"/>
  <c r="AY56" i="3"/>
  <c r="AY40" i="3"/>
  <c r="AY24" i="3"/>
  <c r="AY8" i="3"/>
  <c r="AY49" i="3"/>
  <c r="AZ100" i="3"/>
  <c r="AZ98" i="3"/>
  <c r="AZ90" i="3"/>
  <c r="AZ84" i="3"/>
  <c r="AZ80" i="3"/>
  <c r="AZ74" i="3"/>
  <c r="AZ70" i="3"/>
  <c r="AY66" i="3"/>
  <c r="AZ64" i="3"/>
  <c r="AY62" i="3"/>
  <c r="AZ56" i="3"/>
  <c r="AZ54" i="3"/>
  <c r="AZ50" i="3"/>
  <c r="AZ40" i="3"/>
  <c r="AZ36" i="3"/>
  <c r="AZ34" i="3"/>
  <c r="AZ26" i="3"/>
  <c r="AZ20" i="3"/>
  <c r="AZ16" i="3"/>
  <c r="AZ10" i="3"/>
  <c r="AZ6" i="3"/>
  <c r="AZ4" i="3"/>
  <c r="AZ13" i="3"/>
  <c r="AY9" i="3"/>
  <c r="AY53" i="3"/>
  <c r="AZ37" i="3"/>
  <c r="AY25" i="3"/>
  <c r="AY69" i="3"/>
  <c r="AZ29" i="3"/>
  <c r="AZ77" i="3"/>
  <c r="AY33" i="3"/>
  <c r="AY73" i="3"/>
  <c r="AZ21" i="3"/>
  <c r="AZ94" i="3"/>
  <c r="AZ92" i="3"/>
  <c r="AZ78" i="3"/>
  <c r="AZ76" i="3"/>
  <c r="AZ62" i="3"/>
  <c r="AZ60" i="3"/>
  <c r="AZ46" i="3"/>
  <c r="AZ44" i="3"/>
  <c r="AZ30" i="3"/>
  <c r="AZ28" i="3"/>
  <c r="AZ14" i="3"/>
  <c r="AY17" i="3"/>
  <c r="AY57" i="3"/>
  <c r="AY85" i="3"/>
  <c r="AZ61" i="3"/>
  <c r="AZ93" i="3"/>
  <c r="AY41" i="3"/>
  <c r="AY65" i="3"/>
  <c r="AY89" i="3"/>
  <c r="AY81" i="3"/>
  <c r="AY97" i="3"/>
  <c r="AY101" i="3" l="1"/>
  <c r="AZ101" i="3"/>
</calcChain>
</file>

<file path=xl/comments1.xml><?xml version="1.0" encoding="utf-8"?>
<comments xmlns="http://schemas.openxmlformats.org/spreadsheetml/2006/main">
  <authors>
    <author>Stephanus Malherbe</author>
  </authors>
  <commentList>
    <comment ref="J1" authorId="0" shapeId="0">
      <text>
        <r>
          <rPr>
            <b/>
            <sz val="9"/>
            <color indexed="81"/>
            <rFont val="Tahoma"/>
            <family val="2"/>
          </rPr>
          <t>Stephanus Malherbe:</t>
        </r>
        <r>
          <rPr>
            <sz val="9"/>
            <color indexed="81"/>
            <rFont val="Tahoma"/>
            <family val="2"/>
          </rPr>
          <t xml:space="preserve">
If yellow, the day 2 Xpert was used(D0 not available)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Stephanus Malherbe:</t>
        </r>
        <r>
          <rPr>
            <sz val="9"/>
            <color indexed="81"/>
            <rFont val="Tahoma"/>
            <family val="2"/>
          </rPr>
          <t xml:space="preserve">
If red, D2 TTP was used(D0 not available)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Stephanus Malherbe:</t>
        </r>
        <r>
          <rPr>
            <sz val="9"/>
            <color indexed="81"/>
            <rFont val="Tahoma"/>
            <family val="2"/>
          </rPr>
          <t xml:space="preserve">
Under discussion, not to use yet.
</t>
        </r>
      </text>
    </comment>
    <comment ref="T1" authorId="0" shapeId="0">
      <text>
        <r>
          <rPr>
            <b/>
            <sz val="9"/>
            <color indexed="81"/>
            <rFont val="Tahoma"/>
            <family val="2"/>
          </rPr>
          <t>Stephanus Malherbe:</t>
        </r>
        <r>
          <rPr>
            <sz val="9"/>
            <color indexed="81"/>
            <rFont val="Tahoma"/>
            <family val="2"/>
          </rPr>
          <t xml:space="preserve">
Comparing W24 lesions with basseline lesions in terms of SUVmean in relation to reference SUVmeans(aorta and liver).</t>
        </r>
      </text>
    </comment>
  </commentList>
</comments>
</file>

<file path=xl/sharedStrings.xml><?xml version="1.0" encoding="utf-8"?>
<sst xmlns="http://schemas.openxmlformats.org/spreadsheetml/2006/main" count="873" uniqueCount="219">
  <si>
    <t>thres_counts1</t>
  </si>
  <si>
    <t>thres_counts2</t>
  </si>
  <si>
    <t>thres_counts3</t>
  </si>
  <si>
    <t>Volume1</t>
  </si>
  <si>
    <t>Volume2</t>
  </si>
  <si>
    <t>Volume3</t>
  </si>
  <si>
    <t>Sub ID</t>
  </si>
  <si>
    <t>Rx missed</t>
  </si>
  <si>
    <t>Subject Identification/S number</t>
  </si>
  <si>
    <t>Days/dosages missed during treatment, as documented</t>
  </si>
  <si>
    <t>Lung lesions on CT that is more dense than -100HU  The upper density range for TB lesions</t>
  </si>
  <si>
    <t>Lung lesions on CT that falls in the -300:-100HU density.  The medium density range of TB lesions</t>
  </si>
  <si>
    <t>Lung lesions on CT that falls in the -500:-300HU density.  The lower density range of TB lesions.  It overlaps with normal lung vasculature.</t>
  </si>
  <si>
    <t>PET</t>
  </si>
  <si>
    <t>CT</t>
  </si>
  <si>
    <t>Patient</t>
  </si>
  <si>
    <t>Age</t>
  </si>
  <si>
    <t>Sex(m=0/F=1)</t>
  </si>
  <si>
    <t>Smoker?</t>
  </si>
  <si>
    <t>currently smoke</t>
  </si>
  <si>
    <t>UE</t>
  </si>
  <si>
    <t>stopped smoking</t>
  </si>
  <si>
    <t>never smoked</t>
  </si>
  <si>
    <t>BMI BASE</t>
  </si>
  <si>
    <t>BMI W24</t>
  </si>
  <si>
    <t>Recurrence</t>
  </si>
  <si>
    <t>BMI</t>
  </si>
  <si>
    <t>TB score</t>
  </si>
  <si>
    <t>Treatment restarted after the initial study period and proven cure</t>
  </si>
  <si>
    <t>Body mass index</t>
  </si>
  <si>
    <t>Symptom score, 0 = no symptoms/signs; 13 = max symptoms and signs</t>
  </si>
  <si>
    <t>The normalised mean intensity of FDG uptake in the area of lung above the calculated threshold. (Threshold = 8, lowest number)</t>
  </si>
  <si>
    <t xml:space="preserve">The level of FDG uptake at the most intense lesion in the lungs.  Measured in Standard Uptake value. </t>
  </si>
  <si>
    <t>Rx missed cont phase</t>
  </si>
  <si>
    <t>72. 67</t>
  </si>
  <si>
    <t>Improved</t>
  </si>
  <si>
    <t>Mixed</t>
  </si>
  <si>
    <t>Resolved</t>
  </si>
  <si>
    <t>IMproved</t>
  </si>
  <si>
    <t>mixed</t>
  </si>
  <si>
    <t>improved</t>
  </si>
  <si>
    <t>MIxed</t>
  </si>
  <si>
    <t>Moderate</t>
  </si>
  <si>
    <t>None</t>
  </si>
  <si>
    <t>Cavity1</t>
  </si>
  <si>
    <t>Cavity2</t>
  </si>
  <si>
    <t>Cavity3</t>
  </si>
  <si>
    <t>Cavity</t>
  </si>
  <si>
    <t>Note:  Where in yellow, the D2 CT value was taken, due to error or negative D0</t>
  </si>
  <si>
    <t>Dx Xpert CT</t>
  </si>
  <si>
    <t>Dx CXR score</t>
  </si>
  <si>
    <t>Dx TTP</t>
  </si>
  <si>
    <t>TTN(weeks)</t>
  </si>
  <si>
    <t>TTN</t>
  </si>
  <si>
    <t>The time (in weeks) to sputum culture negativity</t>
  </si>
  <si>
    <t>Note: where in pink D2 TTP was used, due to cont or neg D0</t>
  </si>
  <si>
    <t xml:space="preserve">Clinical </t>
  </si>
  <si>
    <t>Timepoints</t>
  </si>
  <si>
    <t>Diagnosis</t>
  </si>
  <si>
    <t>Month 1</t>
  </si>
  <si>
    <t>Month 6</t>
  </si>
  <si>
    <t>Evidence level</t>
  </si>
  <si>
    <t>Definite</t>
  </si>
  <si>
    <t>Strong</t>
  </si>
  <si>
    <t>W24 Xpert CT</t>
  </si>
  <si>
    <t>Rx missed total</t>
  </si>
  <si>
    <t>Rx missed in initiation phase</t>
  </si>
  <si>
    <t>Extent of disease on baseline Chest X-ray.  Maximum point 140 (100% high density opacification with cavity(s)), minimum point 0(no opacification or cavity).</t>
  </si>
  <si>
    <t xml:space="preserve">Xpert CT </t>
  </si>
  <si>
    <t>The cycle value at baseline (dx) and W24.  40 = negative.</t>
  </si>
  <si>
    <t>DX TTP</t>
  </si>
  <si>
    <t>Baseline time to positivity (in days) of the MGIT culture.  42 = negative.</t>
  </si>
  <si>
    <t>Combined PET/CT</t>
  </si>
  <si>
    <t>EOT+1</t>
  </si>
  <si>
    <t>Unit</t>
  </si>
  <si>
    <t>Description</t>
  </si>
  <si>
    <r>
      <rPr>
        <sz val="11"/>
        <color theme="1"/>
        <rFont val="Calibri"/>
        <family val="2"/>
      </rPr>
      <t>∑</t>
    </r>
    <r>
      <rPr>
        <sz val="11"/>
        <color theme="1"/>
        <rFont val="Calibri"/>
        <family val="2"/>
        <scheme val="minor"/>
      </rPr>
      <t>ml/ml</t>
    </r>
  </si>
  <si>
    <t>ml</t>
  </si>
  <si>
    <t>The combined volume of cavites, expressed in ML</t>
  </si>
  <si>
    <t>%</t>
  </si>
  <si>
    <t>Soft lesion Extent</t>
  </si>
  <si>
    <t>Medium density lesion Extent</t>
  </si>
  <si>
    <t>High density lesion Extent</t>
  </si>
  <si>
    <t>g/ml</t>
  </si>
  <si>
    <t>Maximum lesion intensity</t>
  </si>
  <si>
    <t>Z-score</t>
  </si>
  <si>
    <t>Extent: lung volume with FDG PET uptake above the threshold (metabolic tumor volume), expressed as percentage of whole lung volume</t>
  </si>
  <si>
    <t>This is the previous 'UptakePET' transformed to a millilitre unit.  It's the total FDG activity (intensity) in the areas above threshold (metabolic tumor volume) and is a product of intensity and volume (very similar to total glycolytic activity).</t>
  </si>
  <si>
    <t>Cavity volume</t>
  </si>
  <si>
    <t>Soft lesion Glycolytic Ratio Activity</t>
  </si>
  <si>
    <t>Medium lesion Glycolytic Ratio Activity</t>
  </si>
  <si>
    <t>Hard lesion Glycolytic Ratio Activity</t>
  </si>
  <si>
    <t>Mild</t>
  </si>
  <si>
    <t>High</t>
  </si>
  <si>
    <t>Very high</t>
  </si>
  <si>
    <t>Minimal</t>
  </si>
  <si>
    <t>MIld</t>
  </si>
  <si>
    <t>moderate</t>
  </si>
  <si>
    <t>HIgh</t>
  </si>
  <si>
    <t>Very High</t>
  </si>
  <si>
    <t>mild</t>
  </si>
  <si>
    <t>high</t>
  </si>
  <si>
    <t>NOne</t>
  </si>
  <si>
    <t>M6 Response Pattern</t>
  </si>
  <si>
    <t>Max EOT+1 lesion uptake</t>
  </si>
  <si>
    <t>Max EOT+1 lesion intens</t>
  </si>
  <si>
    <t>Max M6 intesity</t>
  </si>
  <si>
    <t>very high</t>
  </si>
  <si>
    <t>yes</t>
  </si>
  <si>
    <t>excluded</t>
  </si>
  <si>
    <t>EOT+1 scan</t>
  </si>
  <si>
    <t>&gt;24</t>
  </si>
  <si>
    <t>NaN</t>
  </si>
  <si>
    <t>Cavity4</t>
  </si>
  <si>
    <t>thres_counts4</t>
  </si>
  <si>
    <t>Volume4</t>
  </si>
  <si>
    <t>Error</t>
  </si>
  <si>
    <t>Outcome</t>
  </si>
  <si>
    <t>Cure</t>
  </si>
  <si>
    <t>Fail</t>
  </si>
  <si>
    <t>Recur</t>
  </si>
  <si>
    <t>W24 Xpert</t>
  </si>
  <si>
    <t>Impr TGA2</t>
  </si>
  <si>
    <t>Impr TGA3</t>
  </si>
  <si>
    <t>Poor adherence?</t>
  </si>
  <si>
    <t>Prev TB?</t>
  </si>
  <si>
    <t>no</t>
  </si>
  <si>
    <t>Clinical outcome, based on whether culture negative status was achieved and if patients were re-diagnosed with PTB subsequantly.</t>
  </si>
  <si>
    <t xml:space="preserve">M6 response pattern </t>
  </si>
  <si>
    <t>Based on if there were FDG-Avid lesions seen at M6 and whether they have all showed less FDG avidity when compared to Diagnosis scan.</t>
  </si>
  <si>
    <t xml:space="preserve">Max M6 lesion intensity </t>
  </si>
  <si>
    <t>Grading of the most FDG-avid lesion's SUVmean at M6 compared to liver (right lobe) and blood pool (Aorta) SUVmean of the same scan to standardize.</t>
  </si>
  <si>
    <t>SUVmax</t>
  </si>
  <si>
    <t>This is the highest FDG-uptake in a single lung voxel.  Note that this value often did not arise from corresponding lesions at Dx and M6.</t>
  </si>
  <si>
    <t>MLV</t>
  </si>
  <si>
    <t>Metabolic Lesion Volume</t>
  </si>
  <si>
    <t xml:space="preserve">Total glycolytic activity index </t>
  </si>
  <si>
    <t>TGAI</t>
  </si>
  <si>
    <t xml:space="preserve">Mean standardized lesion activity </t>
  </si>
  <si>
    <t>MSLA</t>
  </si>
  <si>
    <t>Vhard</t>
  </si>
  <si>
    <r>
      <t>V</t>
    </r>
    <r>
      <rPr>
        <vertAlign val="subscript"/>
        <sz val="11"/>
        <color theme="1"/>
        <rFont val="Calibri"/>
        <family val="2"/>
        <scheme val="minor"/>
      </rPr>
      <t>hard</t>
    </r>
  </si>
  <si>
    <r>
      <t>V</t>
    </r>
    <r>
      <rPr>
        <vertAlign val="subscript"/>
        <sz val="11"/>
        <color theme="1"/>
        <rFont val="Calibri"/>
        <family val="2"/>
        <scheme val="minor"/>
      </rPr>
      <t>medium</t>
    </r>
  </si>
  <si>
    <r>
      <t>V</t>
    </r>
    <r>
      <rPr>
        <vertAlign val="subscript"/>
        <sz val="11"/>
        <color theme="1"/>
        <rFont val="Calibri"/>
        <family val="2"/>
        <scheme val="minor"/>
      </rPr>
      <t>soft</t>
    </r>
  </si>
  <si>
    <t>Soft density lesion volume</t>
  </si>
  <si>
    <t>Medium density lesion volume</t>
  </si>
  <si>
    <t>High density lesion volume</t>
  </si>
  <si>
    <t>TGAI1</t>
  </si>
  <si>
    <t>TGAI2</t>
  </si>
  <si>
    <t>TGAI3</t>
  </si>
  <si>
    <t>MLV1</t>
  </si>
  <si>
    <t>MLV2</t>
  </si>
  <si>
    <t>MLV3</t>
  </si>
  <si>
    <t>MSLA1</t>
  </si>
  <si>
    <t>MSLA2</t>
  </si>
  <si>
    <t>MSLA3</t>
  </si>
  <si>
    <t>SUVmax1</t>
  </si>
  <si>
    <t>SUVmax2</t>
  </si>
  <si>
    <t>SUVmax3</t>
  </si>
  <si>
    <t>Vsoft1</t>
  </si>
  <si>
    <t>Vsoft2</t>
  </si>
  <si>
    <t>Vsoft3</t>
  </si>
  <si>
    <t>Vmedium1</t>
  </si>
  <si>
    <t>Vmedium2</t>
  </si>
  <si>
    <t>Vmedium3</t>
  </si>
  <si>
    <t>Vtotal1</t>
  </si>
  <si>
    <t>Vtotal2</t>
  </si>
  <si>
    <t>Vtotal3</t>
  </si>
  <si>
    <t>Impr Vtot2</t>
  </si>
  <si>
    <t>Impr Vtot3</t>
  </si>
  <si>
    <t>TGAhard1</t>
  </si>
  <si>
    <t>TGAhard2</t>
  </si>
  <si>
    <t>TGAhard3</t>
  </si>
  <si>
    <t>TGAmed1</t>
  </si>
  <si>
    <t>TGAmed2</t>
  </si>
  <si>
    <t>TGAmed3</t>
  </si>
  <si>
    <t>TGAsoft1</t>
  </si>
  <si>
    <t>TGAsoft2</t>
  </si>
  <si>
    <t>TGAsoft3</t>
  </si>
  <si>
    <t>MLVsoft1</t>
  </si>
  <si>
    <t>MLVsoft2</t>
  </si>
  <si>
    <t>MLVsoft3</t>
  </si>
  <si>
    <t>MLVmed1</t>
  </si>
  <si>
    <t>MLVmed2</t>
  </si>
  <si>
    <t>MLVmed3</t>
  </si>
  <si>
    <t>MLVhard1</t>
  </si>
  <si>
    <t>MLVhard2</t>
  </si>
  <si>
    <t>MLVhard3</t>
  </si>
  <si>
    <t>MLVabn1</t>
  </si>
  <si>
    <t>MLVabn2</t>
  </si>
  <si>
    <t>MLVabn3</t>
  </si>
  <si>
    <t>MLVsoft</t>
  </si>
  <si>
    <t>MLVmedium</t>
  </si>
  <si>
    <t>MLVhard</t>
  </si>
  <si>
    <t>The  volume with SOFT density lesions on CT and high FDG uptake</t>
  </si>
  <si>
    <t>The  volume with Medium density lesions on CT and high FDG uptake</t>
  </si>
  <si>
    <t>The  volume with Hard density lesions on CT and high FDG uptake</t>
  </si>
  <si>
    <t>TGAsoft</t>
  </si>
  <si>
    <t>TGAmed</t>
  </si>
  <si>
    <t>TGAshard</t>
  </si>
  <si>
    <t xml:space="preserve">This is the Glycolytic Activity index, in the areas of Soft TB lesions (-500:-300) </t>
  </si>
  <si>
    <t xml:space="preserve">This is the Glycolytic Activity index, in the areas of Medium density TB lesions (-300:-100HU) </t>
  </si>
  <si>
    <t xml:space="preserve">This is the Glycolytic Activity index, in the areas of High density TB lesions (&gt;-100HU) </t>
  </si>
  <si>
    <t>TGAI4</t>
  </si>
  <si>
    <t>MLV4</t>
  </si>
  <si>
    <t>Vsoft4</t>
  </si>
  <si>
    <t>Vmed4</t>
  </si>
  <si>
    <t>Vhard4</t>
  </si>
  <si>
    <t>TGAsoft4</t>
  </si>
  <si>
    <t>TGAmed4</t>
  </si>
  <si>
    <t>TGAhard4</t>
  </si>
  <si>
    <t>MLVsoft4</t>
  </si>
  <si>
    <t>MLVhard4</t>
  </si>
  <si>
    <t>MLVmed4</t>
  </si>
  <si>
    <t>MSLA4</t>
  </si>
  <si>
    <t>Vtotal</t>
  </si>
  <si>
    <t>SUVmax4</t>
  </si>
  <si>
    <t>Variable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</si>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</sst>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indexed="64"/>
      <name val="Tahoma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ahoma"/>
      <family val="2"/>
    </font>
    <font>
      <sz val="11"/>
      <color indexed="6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</cellStyleXfs>
  <cellXfs count="63">
    <xf numFmtId="0" fontId="0" fillId="0" borderId="0" xfId="0"/>
    <xf numFmtId="0" fontId="0" fillId="0" borderId="0" xfId="0"/>
    <xf numFmtId="2" fontId="0" fillId="0" borderId="0" xfId="0" applyNumberFormat="1"/>
    <xf numFmtId="0" fontId="0" fillId="0" borderId="2" xfId="2" applyFont="1" applyFill="1" applyBorder="1"/>
    <xf numFmtId="0" fontId="0" fillId="0" borderId="2" xfId="0" applyFill="1" applyBorder="1"/>
    <xf numFmtId="0" fontId="8" fillId="0" borderId="2" xfId="0" applyFont="1" applyFill="1" applyBorder="1"/>
    <xf numFmtId="0" fontId="0" fillId="0" borderId="3" xfId="0" applyFill="1" applyBorder="1"/>
    <xf numFmtId="0" fontId="6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7" fillId="0" borderId="2" xfId="0" applyFont="1" applyFill="1" applyBorder="1"/>
    <xf numFmtId="0" fontId="5" fillId="0" borderId="0" xfId="0" applyFont="1" applyFill="1" applyBorder="1"/>
    <xf numFmtId="0" fontId="0" fillId="0" borderId="0" xfId="0" applyFill="1"/>
    <xf numFmtId="0" fontId="0" fillId="0" borderId="2" xfId="4" applyFont="1" applyFill="1" applyBorder="1"/>
    <xf numFmtId="0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Border="1"/>
    <xf numFmtId="0" fontId="0" fillId="0" borderId="2" xfId="0" applyFont="1" applyFill="1" applyBorder="1"/>
    <xf numFmtId="1" fontId="0" fillId="0" borderId="0" xfId="0" applyNumberFormat="1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left"/>
    </xf>
    <xf numFmtId="0" fontId="0" fillId="0" borderId="2" xfId="1" applyFont="1" applyFill="1" applyBorder="1"/>
    <xf numFmtId="0" fontId="0" fillId="0" borderId="0" xfId="0" applyFont="1" applyFill="1" applyAlignment="1">
      <alignment horizontal="center"/>
    </xf>
    <xf numFmtId="0" fontId="0" fillId="0" borderId="2" xfId="3" applyFont="1" applyFill="1" applyBorder="1"/>
    <xf numFmtId="0" fontId="0" fillId="0" borderId="2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3" xfId="0" applyFont="1" applyFill="1" applyBorder="1"/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6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2" fontId="11" fillId="0" borderId="2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2" fontId="0" fillId="0" borderId="2" xfId="0" applyNumberFormat="1" applyFont="1" applyFill="1" applyBorder="1" applyAlignment="1">
      <alignment horizontal="left"/>
    </xf>
    <xf numFmtId="2" fontId="0" fillId="7" borderId="2" xfId="0" applyNumberFormat="1" applyFont="1" applyFill="1" applyBorder="1" applyAlignment="1">
      <alignment horizontal="left"/>
    </xf>
    <xf numFmtId="0" fontId="0" fillId="6" borderId="0" xfId="0" applyFill="1"/>
    <xf numFmtId="0" fontId="0" fillId="8" borderId="0" xfId="0" applyFill="1" applyAlignment="1">
      <alignment horizontal="right"/>
    </xf>
    <xf numFmtId="0" fontId="0" fillId="7" borderId="2" xfId="0" applyFont="1" applyFill="1" applyBorder="1"/>
    <xf numFmtId="0" fontId="0" fillId="7" borderId="3" xfId="0" applyFont="1" applyFill="1" applyBorder="1"/>
    <xf numFmtId="0" fontId="10" fillId="7" borderId="2" xfId="0" applyNumberFormat="1" applyFont="1" applyFill="1" applyBorder="1" applyAlignment="1">
      <alignment horizontal="left"/>
    </xf>
    <xf numFmtId="0" fontId="0" fillId="7" borderId="2" xfId="2" applyFont="1" applyFill="1" applyBorder="1"/>
    <xf numFmtId="0" fontId="0" fillId="7" borderId="3" xfId="2" applyFont="1" applyFill="1" applyBorder="1"/>
    <xf numFmtId="0" fontId="8" fillId="7" borderId="0" xfId="0" applyFont="1" applyFill="1"/>
    <xf numFmtId="0" fontId="7" fillId="7" borderId="2" xfId="0" applyFont="1" applyFill="1" applyBorder="1"/>
    <xf numFmtId="0" fontId="8" fillId="7" borderId="2" xfId="1" applyFont="1" applyFill="1" applyBorder="1"/>
    <xf numFmtId="0" fontId="8" fillId="7" borderId="2" xfId="0" applyFont="1" applyFill="1" applyBorder="1"/>
    <xf numFmtId="0" fontId="8" fillId="7" borderId="2" xfId="4" applyFont="1" applyFill="1" applyBorder="1"/>
    <xf numFmtId="0" fontId="8" fillId="7" borderId="2" xfId="3" applyFont="1" applyFill="1" applyBorder="1"/>
    <xf numFmtId="0" fontId="8" fillId="7" borderId="2" xfId="2" applyFont="1" applyFill="1" applyBorder="1"/>
    <xf numFmtId="0" fontId="0" fillId="7" borderId="0" xfId="0" applyFill="1"/>
    <xf numFmtId="164" fontId="0" fillId="0" borderId="0" xfId="0" applyNumberFormat="1"/>
    <xf numFmtId="0" fontId="0" fillId="9" borderId="0" xfId="0" applyFill="1"/>
    <xf numFmtId="0" fontId="8" fillId="7" borderId="0" xfId="1" applyFont="1" applyFill="1" applyBorder="1"/>
    <xf numFmtId="0" fontId="8" fillId="7" borderId="0" xfId="0" applyFont="1" applyFill="1" applyBorder="1"/>
    <xf numFmtId="0" fontId="8" fillId="7" borderId="0" xfId="4" applyFont="1" applyFill="1" applyBorder="1"/>
    <xf numFmtId="0" fontId="8" fillId="7" borderId="0" xfId="3" applyFont="1" applyFill="1" applyBorder="1"/>
    <xf numFmtId="0" fontId="8" fillId="7" borderId="3" xfId="1" applyFont="1" applyFill="1" applyBorder="1"/>
    <xf numFmtId="0" fontId="8" fillId="7" borderId="3" xfId="0" applyFont="1" applyFill="1" applyBorder="1"/>
    <xf numFmtId="0" fontId="8" fillId="7" borderId="3" xfId="2" applyFont="1" applyFill="1" applyBorder="1"/>
    <xf numFmtId="0" fontId="9" fillId="7" borderId="4" xfId="0" applyFont="1" applyFill="1" applyBorder="1"/>
  </cellXfs>
  <cellStyles count="5">
    <cellStyle name="Bad" xfId="2" builtinId="27"/>
    <cellStyle name="Good" xfId="1" builtinId="26"/>
    <cellStyle name="Neutral" xfId="3" builtinId="28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7" workbookViewId="0">
      <selection activeCell="B23" sqref="B23"/>
    </sheetView>
  </sheetViews>
  <sheetFormatPr defaultRowHeight="14.5" x14ac:dyDescent="0.35"/>
  <cols>
    <col min="1" max="1" width="19" customWidth="1"/>
    <col min="2" max="2" width="32.453125" customWidth="1"/>
    <col min="3" max="3" width="27.7265625" style="31" customWidth="1"/>
    <col min="4" max="4" width="32.453125" style="31" customWidth="1"/>
    <col min="5" max="5" width="11" customWidth="1"/>
    <col min="6" max="6" width="144.26953125" customWidth="1"/>
  </cols>
  <sheetData>
    <row r="1" spans="1:6" s="31" customFormat="1" x14ac:dyDescent="0.35">
      <c r="A1" s="31" t="s">
        <v>217</v>
      </c>
      <c r="B1" s="31" t="s">
        <v>218</v>
      </c>
      <c r="E1" s="31" t="s">
        <v>74</v>
      </c>
      <c r="F1" s="31" t="s">
        <v>75</v>
      </c>
    </row>
    <row r="2" spans="1:6" x14ac:dyDescent="0.35">
      <c r="A2" s="1" t="s">
        <v>6</v>
      </c>
      <c r="B2" s="1" t="s">
        <v>8</v>
      </c>
    </row>
    <row r="3" spans="1:6" s="1" customFormat="1" x14ac:dyDescent="0.35">
      <c r="A3" s="27" t="s">
        <v>13</v>
      </c>
      <c r="C3" s="31"/>
      <c r="D3" s="31"/>
    </row>
    <row r="4" spans="1:6" x14ac:dyDescent="0.35">
      <c r="A4" s="54"/>
      <c r="B4" s="54"/>
      <c r="C4" s="54"/>
      <c r="D4" s="54"/>
      <c r="E4" s="54"/>
      <c r="F4" s="54"/>
    </row>
    <row r="5" spans="1:6" s="31" customFormat="1" x14ac:dyDescent="0.35">
      <c r="A5" s="38" t="s">
        <v>137</v>
      </c>
      <c r="B5" t="s">
        <v>136</v>
      </c>
      <c r="C5" s="38" t="s">
        <v>76</v>
      </c>
      <c r="D5" s="38" t="s">
        <v>87</v>
      </c>
    </row>
    <row r="6" spans="1:6" x14ac:dyDescent="0.35">
      <c r="A6" s="31" t="s">
        <v>134</v>
      </c>
      <c r="B6" s="31" t="s">
        <v>135</v>
      </c>
      <c r="C6" t="s">
        <v>79</v>
      </c>
      <c r="D6" s="1" t="s">
        <v>86</v>
      </c>
    </row>
    <row r="7" spans="1:6" x14ac:dyDescent="0.35">
      <c r="A7" s="31" t="s">
        <v>139</v>
      </c>
      <c r="B7" t="s">
        <v>138</v>
      </c>
      <c r="C7" t="s">
        <v>85</v>
      </c>
      <c r="D7" s="1" t="s">
        <v>31</v>
      </c>
    </row>
    <row r="8" spans="1:6" s="31" customFormat="1" x14ac:dyDescent="0.35">
      <c r="A8" s="31" t="s">
        <v>132</v>
      </c>
      <c r="B8" s="31" t="s">
        <v>84</v>
      </c>
      <c r="C8" s="31" t="s">
        <v>83</v>
      </c>
      <c r="D8" s="31" t="s">
        <v>32</v>
      </c>
    </row>
    <row r="9" spans="1:6" s="1" customFormat="1" x14ac:dyDescent="0.35">
      <c r="A9" s="27" t="s">
        <v>14</v>
      </c>
      <c r="C9" s="31"/>
      <c r="D9" s="31"/>
    </row>
    <row r="10" spans="1:6" s="31" customFormat="1" x14ac:dyDescent="0.35">
      <c r="A10" s="31" t="s">
        <v>47</v>
      </c>
      <c r="B10" s="31" t="s">
        <v>88</v>
      </c>
      <c r="C10" s="31" t="s">
        <v>77</v>
      </c>
      <c r="D10" s="31" t="s">
        <v>78</v>
      </c>
    </row>
    <row r="11" spans="1:6" ht="16.5" x14ac:dyDescent="0.45">
      <c r="A11" t="s">
        <v>143</v>
      </c>
      <c r="B11" s="31" t="s">
        <v>144</v>
      </c>
      <c r="C11" t="s">
        <v>79</v>
      </c>
      <c r="D11" s="1" t="s">
        <v>12</v>
      </c>
    </row>
    <row r="12" spans="1:6" ht="16.5" x14ac:dyDescent="0.45">
      <c r="A12" t="s">
        <v>142</v>
      </c>
      <c r="B12" s="31" t="s">
        <v>145</v>
      </c>
      <c r="C12" t="s">
        <v>79</v>
      </c>
      <c r="D12" t="s">
        <v>11</v>
      </c>
    </row>
    <row r="13" spans="1:6" ht="16.5" x14ac:dyDescent="0.45">
      <c r="A13" t="s">
        <v>141</v>
      </c>
      <c r="B13" s="31" t="s">
        <v>146</v>
      </c>
      <c r="C13" t="s">
        <v>79</v>
      </c>
      <c r="D13" s="1" t="s">
        <v>10</v>
      </c>
    </row>
    <row r="14" spans="1:6" s="1" customFormat="1" x14ac:dyDescent="0.35">
      <c r="A14" s="27" t="s">
        <v>72</v>
      </c>
      <c r="C14" s="31"/>
      <c r="D14" s="31"/>
    </row>
    <row r="15" spans="1:6" s="11" customFormat="1" x14ac:dyDescent="0.35">
      <c r="A15" s="11" t="s">
        <v>197</v>
      </c>
      <c r="B15" s="11" t="s">
        <v>89</v>
      </c>
      <c r="C15" s="11" t="s">
        <v>76</v>
      </c>
      <c r="D15" s="11" t="s">
        <v>200</v>
      </c>
    </row>
    <row r="16" spans="1:6" s="11" customFormat="1" x14ac:dyDescent="0.35">
      <c r="A16" s="11" t="s">
        <v>198</v>
      </c>
      <c r="B16" s="11" t="s">
        <v>90</v>
      </c>
      <c r="C16" s="11" t="s">
        <v>76</v>
      </c>
      <c r="D16" s="11" t="s">
        <v>201</v>
      </c>
    </row>
    <row r="17" spans="1:4" s="11" customFormat="1" x14ac:dyDescent="0.35">
      <c r="A17" s="11" t="s">
        <v>199</v>
      </c>
      <c r="B17" s="11" t="s">
        <v>91</v>
      </c>
      <c r="C17" s="11" t="s">
        <v>76</v>
      </c>
      <c r="D17" s="11" t="s">
        <v>202</v>
      </c>
    </row>
    <row r="18" spans="1:4" s="11" customFormat="1" x14ac:dyDescent="0.35">
      <c r="A18" s="11" t="s">
        <v>191</v>
      </c>
      <c r="B18" s="11" t="s">
        <v>80</v>
      </c>
      <c r="C18" s="11" t="s">
        <v>79</v>
      </c>
      <c r="D18" s="11" t="s">
        <v>194</v>
      </c>
    </row>
    <row r="19" spans="1:4" s="11" customFormat="1" x14ac:dyDescent="0.35">
      <c r="A19" s="11" t="s">
        <v>192</v>
      </c>
      <c r="B19" s="11" t="s">
        <v>81</v>
      </c>
      <c r="C19" s="11" t="s">
        <v>79</v>
      </c>
      <c r="D19" s="11" t="s">
        <v>195</v>
      </c>
    </row>
    <row r="20" spans="1:4" s="11" customFormat="1" x14ac:dyDescent="0.35">
      <c r="A20" s="11" t="s">
        <v>193</v>
      </c>
      <c r="B20" s="11" t="s">
        <v>82</v>
      </c>
      <c r="C20" s="11" t="s">
        <v>79</v>
      </c>
      <c r="D20" s="11" t="s">
        <v>196</v>
      </c>
    </row>
    <row r="21" spans="1:4" s="11" customFormat="1" x14ac:dyDescent="0.35"/>
    <row r="22" spans="1:4" s="11" customFormat="1" x14ac:dyDescent="0.35"/>
    <row r="23" spans="1:4" s="31" customFormat="1" x14ac:dyDescent="0.35"/>
    <row r="25" spans="1:4" x14ac:dyDescent="0.35">
      <c r="A25" s="27" t="s">
        <v>56</v>
      </c>
    </row>
    <row r="26" spans="1:4" x14ac:dyDescent="0.35">
      <c r="A26" s="28" t="s">
        <v>7</v>
      </c>
      <c r="B26" s="29" t="s">
        <v>9</v>
      </c>
    </row>
    <row r="27" spans="1:4" x14ac:dyDescent="0.35">
      <c r="A27" s="28" t="s">
        <v>25</v>
      </c>
      <c r="B27" s="29" t="s">
        <v>28</v>
      </c>
    </row>
    <row r="28" spans="1:4" x14ac:dyDescent="0.35">
      <c r="A28" s="28" t="s">
        <v>68</v>
      </c>
      <c r="B28" s="30" t="s">
        <v>69</v>
      </c>
    </row>
    <row r="29" spans="1:4" x14ac:dyDescent="0.35">
      <c r="A29" s="28" t="s">
        <v>70</v>
      </c>
      <c r="B29" s="30" t="s">
        <v>71</v>
      </c>
    </row>
    <row r="30" spans="1:4" x14ac:dyDescent="0.35">
      <c r="A30" s="28" t="s">
        <v>26</v>
      </c>
      <c r="B30" s="29" t="s">
        <v>29</v>
      </c>
    </row>
    <row r="31" spans="1:4" x14ac:dyDescent="0.35">
      <c r="A31" s="28" t="s">
        <v>27</v>
      </c>
      <c r="B31" s="29" t="s">
        <v>30</v>
      </c>
    </row>
    <row r="32" spans="1:4" x14ac:dyDescent="0.35">
      <c r="A32" t="s">
        <v>53</v>
      </c>
      <c r="B32" t="s">
        <v>54</v>
      </c>
    </row>
    <row r="33" spans="1:4" x14ac:dyDescent="0.35">
      <c r="A33" t="s">
        <v>50</v>
      </c>
      <c r="B33" t="s">
        <v>67</v>
      </c>
    </row>
    <row r="34" spans="1:4" x14ac:dyDescent="0.35">
      <c r="A34" s="27" t="s">
        <v>57</v>
      </c>
    </row>
    <row r="35" spans="1:4" x14ac:dyDescent="0.35">
      <c r="A35">
        <v>1</v>
      </c>
      <c r="B35" t="s">
        <v>58</v>
      </c>
    </row>
    <row r="36" spans="1:4" x14ac:dyDescent="0.35">
      <c r="A36">
        <v>2</v>
      </c>
      <c r="B36" t="s">
        <v>59</v>
      </c>
    </row>
    <row r="37" spans="1:4" x14ac:dyDescent="0.35">
      <c r="A37">
        <v>3</v>
      </c>
      <c r="B37" t="s">
        <v>60</v>
      </c>
    </row>
    <row r="38" spans="1:4" x14ac:dyDescent="0.35">
      <c r="A38">
        <v>4</v>
      </c>
      <c r="B38" t="s">
        <v>73</v>
      </c>
    </row>
    <row r="40" spans="1:4" x14ac:dyDescent="0.35">
      <c r="A40" s="27" t="s">
        <v>117</v>
      </c>
      <c r="B40" s="31"/>
      <c r="C40" s="31" t="s">
        <v>127</v>
      </c>
      <c r="D40"/>
    </row>
    <row r="41" spans="1:4" x14ac:dyDescent="0.35">
      <c r="A41" s="62" t="s">
        <v>128</v>
      </c>
      <c r="B41" s="31"/>
      <c r="C41" s="31" t="s">
        <v>129</v>
      </c>
      <c r="D41"/>
    </row>
    <row r="42" spans="1:4" x14ac:dyDescent="0.35">
      <c r="A42" s="62" t="s">
        <v>130</v>
      </c>
      <c r="B42" s="31"/>
      <c r="C42" s="31" t="s">
        <v>131</v>
      </c>
      <c r="D42"/>
    </row>
    <row r="43" spans="1:4" x14ac:dyDescent="0.35">
      <c r="A43" s="27" t="s">
        <v>132</v>
      </c>
      <c r="B43" s="31"/>
      <c r="C43" s="31" t="s">
        <v>133</v>
      </c>
      <c r="D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252"/>
  <sheetViews>
    <sheetView tabSelected="1" topLeftCell="A49" workbookViewId="0">
      <selection activeCell="M56" sqref="M56"/>
    </sheetView>
  </sheetViews>
  <sheetFormatPr defaultRowHeight="14.5" x14ac:dyDescent="0.35"/>
  <cols>
    <col min="2" max="12" width="8.81640625" style="31" hidden="1" customWidth="1"/>
    <col min="13" max="19" width="8.81640625" style="31" customWidth="1"/>
    <col min="20" max="21" width="11.26953125" style="52" customWidth="1"/>
    <col min="22" max="24" width="8.81640625" customWidth="1"/>
    <col min="25" max="26" width="8.81640625" style="31" customWidth="1"/>
    <col min="27" max="41" width="8.81640625" customWidth="1"/>
    <col min="42" max="42" width="10.26953125" customWidth="1"/>
    <col min="43" max="44" width="9.7265625" customWidth="1"/>
    <col min="45" max="47" width="8.81640625" customWidth="1"/>
    <col min="48" max="50" width="8.81640625" style="31" customWidth="1"/>
    <col min="51" max="51" width="9.453125" style="31" customWidth="1"/>
    <col min="52" max="52" width="9.81640625" style="31" customWidth="1"/>
    <col min="53" max="70" width="8.81640625" customWidth="1"/>
    <col min="71" max="73" width="8.81640625" style="31" customWidth="1"/>
    <col min="74" max="79" width="8.81640625" customWidth="1"/>
    <col min="80" max="82" width="11.26953125" style="52" customWidth="1"/>
    <col min="83" max="83" width="8.81640625" customWidth="1"/>
    <col min="84" max="99" width="8.81640625" style="31" customWidth="1"/>
  </cols>
  <sheetData>
    <row r="1" spans="1:99" ht="15.5" x14ac:dyDescent="0.35">
      <c r="A1" s="8" t="s">
        <v>15</v>
      </c>
      <c r="B1" s="8" t="s">
        <v>16</v>
      </c>
      <c r="C1" s="8" t="s">
        <v>125</v>
      </c>
      <c r="D1" s="8" t="s">
        <v>17</v>
      </c>
      <c r="E1" s="8" t="s">
        <v>65</v>
      </c>
      <c r="F1" s="8" t="s">
        <v>66</v>
      </c>
      <c r="G1" s="8" t="s">
        <v>33</v>
      </c>
      <c r="H1" s="8" t="s">
        <v>124</v>
      </c>
      <c r="I1" s="8" t="s">
        <v>50</v>
      </c>
      <c r="J1" s="8" t="s">
        <v>49</v>
      </c>
      <c r="K1" s="8" t="s">
        <v>64</v>
      </c>
      <c r="L1" s="8" t="s">
        <v>121</v>
      </c>
      <c r="M1" s="32" t="s">
        <v>51</v>
      </c>
      <c r="N1" s="8" t="s">
        <v>18</v>
      </c>
      <c r="O1" s="9" t="s">
        <v>52</v>
      </c>
      <c r="P1" s="31" t="s">
        <v>117</v>
      </c>
      <c r="Q1" s="9" t="s">
        <v>61</v>
      </c>
      <c r="R1" s="8" t="s">
        <v>23</v>
      </c>
      <c r="S1" s="8" t="s">
        <v>24</v>
      </c>
      <c r="T1" s="46" t="s">
        <v>103</v>
      </c>
      <c r="U1" s="46" t="s">
        <v>106</v>
      </c>
      <c r="V1" s="31" t="s">
        <v>147</v>
      </c>
      <c r="W1" s="31" t="s">
        <v>148</v>
      </c>
      <c r="X1" s="31" t="s">
        <v>149</v>
      </c>
      <c r="Y1" s="14" t="s">
        <v>122</v>
      </c>
      <c r="Z1" s="14" t="s">
        <v>123</v>
      </c>
      <c r="AA1" s="31" t="s">
        <v>150</v>
      </c>
      <c r="AB1" s="31" t="s">
        <v>151</v>
      </c>
      <c r="AC1" s="31" t="s">
        <v>152</v>
      </c>
      <c r="AD1" s="31" t="s">
        <v>153</v>
      </c>
      <c r="AE1" s="31" t="s">
        <v>154</v>
      </c>
      <c r="AF1" s="31" t="s">
        <v>155</v>
      </c>
      <c r="AG1" s="31" t="s">
        <v>156</v>
      </c>
      <c r="AH1" s="31" t="s">
        <v>157</v>
      </c>
      <c r="AI1" s="31" t="s">
        <v>158</v>
      </c>
      <c r="AJ1" s="31" t="s">
        <v>44</v>
      </c>
      <c r="AK1" s="31" t="s">
        <v>45</v>
      </c>
      <c r="AL1" s="31" t="s">
        <v>46</v>
      </c>
      <c r="AM1" s="31" t="s">
        <v>159</v>
      </c>
      <c r="AN1" s="31" t="s">
        <v>160</v>
      </c>
      <c r="AO1" s="31" t="s">
        <v>161</v>
      </c>
      <c r="AP1" s="31" t="s">
        <v>162</v>
      </c>
      <c r="AQ1" s="31" t="s">
        <v>163</v>
      </c>
      <c r="AR1" s="31" t="s">
        <v>164</v>
      </c>
      <c r="AS1" s="31" t="s">
        <v>140</v>
      </c>
      <c r="AT1" s="31" t="s">
        <v>140</v>
      </c>
      <c r="AU1" s="31" t="s">
        <v>140</v>
      </c>
      <c r="AV1" s="31" t="s">
        <v>165</v>
      </c>
      <c r="AW1" s="31" t="s">
        <v>166</v>
      </c>
      <c r="AX1" s="31" t="s">
        <v>167</v>
      </c>
      <c r="AY1" s="31" t="s">
        <v>168</v>
      </c>
      <c r="AZ1" s="31" t="s">
        <v>169</v>
      </c>
      <c r="BA1" s="31" t="s">
        <v>170</v>
      </c>
      <c r="BB1" s="31" t="s">
        <v>171</v>
      </c>
      <c r="BC1" s="31" t="s">
        <v>172</v>
      </c>
      <c r="BD1" s="31" t="s">
        <v>173</v>
      </c>
      <c r="BE1" s="31" t="s">
        <v>174</v>
      </c>
      <c r="BF1" s="31" t="s">
        <v>175</v>
      </c>
      <c r="BG1" s="31" t="s">
        <v>176</v>
      </c>
      <c r="BH1" s="31" t="s">
        <v>177</v>
      </c>
      <c r="BI1" s="31" t="s">
        <v>178</v>
      </c>
      <c r="BJ1" s="31" t="s">
        <v>179</v>
      </c>
      <c r="BK1" s="31" t="s">
        <v>180</v>
      </c>
      <c r="BL1" s="31" t="s">
        <v>181</v>
      </c>
      <c r="BM1" s="31" t="s">
        <v>182</v>
      </c>
      <c r="BN1" s="31" t="s">
        <v>183</v>
      </c>
      <c r="BO1" s="31" t="s">
        <v>184</v>
      </c>
      <c r="BP1" s="31" t="s">
        <v>185</v>
      </c>
      <c r="BQ1" s="31" t="s">
        <v>186</v>
      </c>
      <c r="BR1" s="31" t="s">
        <v>187</v>
      </c>
      <c r="BS1" s="31" t="s">
        <v>188</v>
      </c>
      <c r="BT1" s="31" t="s">
        <v>189</v>
      </c>
      <c r="BU1" s="31" t="s">
        <v>190</v>
      </c>
      <c r="BV1" s="31" t="s">
        <v>0</v>
      </c>
      <c r="BW1" s="31" t="s">
        <v>1</v>
      </c>
      <c r="BX1" s="31" t="s">
        <v>2</v>
      </c>
      <c r="BY1" s="31" t="s">
        <v>3</v>
      </c>
      <c r="BZ1" s="31" t="s">
        <v>4</v>
      </c>
      <c r="CA1" s="31" t="s">
        <v>5</v>
      </c>
      <c r="CB1" s="46" t="s">
        <v>110</v>
      </c>
      <c r="CC1" s="46" t="s">
        <v>104</v>
      </c>
      <c r="CD1" s="46" t="s">
        <v>105</v>
      </c>
      <c r="CE1" s="10" t="s">
        <v>216</v>
      </c>
      <c r="CF1" s="31" t="s">
        <v>203</v>
      </c>
      <c r="CG1" s="31" t="s">
        <v>204</v>
      </c>
      <c r="CH1" s="31" t="s">
        <v>113</v>
      </c>
      <c r="CI1" s="31" t="s">
        <v>205</v>
      </c>
      <c r="CJ1" s="31" t="s">
        <v>206</v>
      </c>
      <c r="CK1" s="31" t="s">
        <v>207</v>
      </c>
      <c r="CL1" s="31" t="s">
        <v>215</v>
      </c>
      <c r="CM1" s="31" t="s">
        <v>208</v>
      </c>
      <c r="CN1" s="31" t="s">
        <v>209</v>
      </c>
      <c r="CO1" s="31" t="s">
        <v>210</v>
      </c>
      <c r="CP1" s="31" t="s">
        <v>211</v>
      </c>
      <c r="CQ1" s="31" t="s">
        <v>213</v>
      </c>
      <c r="CR1" s="31" t="s">
        <v>212</v>
      </c>
      <c r="CS1" s="31" t="s">
        <v>214</v>
      </c>
      <c r="CT1" s="31" t="s">
        <v>114</v>
      </c>
      <c r="CU1" s="31" t="s">
        <v>115</v>
      </c>
    </row>
    <row r="2" spans="1:99" x14ac:dyDescent="0.35">
      <c r="A2" s="16">
        <v>1</v>
      </c>
      <c r="B2" s="17">
        <v>30</v>
      </c>
      <c r="C2" s="14" t="s">
        <v>126</v>
      </c>
      <c r="D2" s="16">
        <v>1</v>
      </c>
      <c r="E2" s="7">
        <v>15</v>
      </c>
      <c r="F2" s="18">
        <v>6</v>
      </c>
      <c r="G2" s="18">
        <v>9</v>
      </c>
      <c r="H2" s="18" t="str">
        <f>IF(E2&gt;29,"Yes","no")</f>
        <v>no</v>
      </c>
      <c r="I2" s="34">
        <v>52.916666666666671</v>
      </c>
      <c r="J2" s="31">
        <v>20.8</v>
      </c>
      <c r="K2" s="31">
        <v>40</v>
      </c>
      <c r="L2" s="31" t="str">
        <f>IF(K2&lt;40,"Positive","Negative")</f>
        <v>Negative</v>
      </c>
      <c r="M2" s="33">
        <v>6</v>
      </c>
      <c r="N2" s="18" t="s">
        <v>19</v>
      </c>
      <c r="O2" s="16">
        <v>10</v>
      </c>
      <c r="P2" s="31" t="s">
        <v>118</v>
      </c>
      <c r="Q2" s="19"/>
      <c r="R2" s="19">
        <v>17.5</v>
      </c>
      <c r="S2" s="19">
        <v>17.5</v>
      </c>
      <c r="T2" s="47" t="s">
        <v>35</v>
      </c>
      <c r="U2" s="55" t="s">
        <v>92</v>
      </c>
      <c r="V2" s="53">
        <v>1290.816</v>
      </c>
      <c r="W2" s="53">
        <v>610.16319999999996</v>
      </c>
      <c r="X2" s="53">
        <v>8.4543999999999997</v>
      </c>
      <c r="Y2" s="53" t="str">
        <f>IF((V2-W2)/V2&gt;0.1,"yes","no")</f>
        <v>yes</v>
      </c>
      <c r="Z2" s="53" t="str">
        <f>IF((V2-X2)/V2&gt;0.75,"yes","no")</f>
        <v>yes</v>
      </c>
      <c r="AA2" s="31">
        <v>9.89</v>
      </c>
      <c r="AB2" s="31">
        <v>5.44</v>
      </c>
      <c r="AC2" s="31">
        <v>0.14000000000000001</v>
      </c>
      <c r="AD2" s="31">
        <v>16.010000000000002</v>
      </c>
      <c r="AE2" s="31">
        <v>12.68</v>
      </c>
      <c r="AF2" s="31">
        <v>9.92</v>
      </c>
      <c r="AG2" s="31">
        <v>14.2</v>
      </c>
      <c r="AH2" s="31">
        <v>15.2</v>
      </c>
      <c r="AI2" s="31">
        <v>1.7</v>
      </c>
      <c r="AJ2" s="2">
        <v>2.9448561000000009</v>
      </c>
      <c r="AK2" s="2">
        <v>1.4752434000000003</v>
      </c>
      <c r="AL2" s="2">
        <v>0</v>
      </c>
      <c r="AM2" s="31">
        <v>5.59</v>
      </c>
      <c r="AN2" s="31">
        <v>5.63</v>
      </c>
      <c r="AO2" s="31">
        <v>5</v>
      </c>
      <c r="AP2" s="31">
        <v>3.04</v>
      </c>
      <c r="AQ2" s="31">
        <v>2.25</v>
      </c>
      <c r="AR2" s="31">
        <v>1.49</v>
      </c>
      <c r="AS2" s="31">
        <v>3.39</v>
      </c>
      <c r="AT2" s="31">
        <v>0.98</v>
      </c>
      <c r="AU2" s="31">
        <v>0.66</v>
      </c>
      <c r="AV2" s="31">
        <f>AM2+AP2+AS2</f>
        <v>12.02</v>
      </c>
      <c r="AW2" s="31">
        <f t="shared" ref="AW2:AX2" si="0">AN2+AQ2+AT2</f>
        <v>8.86</v>
      </c>
      <c r="AX2" s="31">
        <f t="shared" si="0"/>
        <v>7.15</v>
      </c>
      <c r="AY2" s="31" t="str">
        <f>IF((AV2-AW2)/AV2&gt;0.1,"Yes","No")</f>
        <v>Yes</v>
      </c>
      <c r="AZ2" s="31" t="str">
        <f>IF((AV2-AX2)/AV2&gt;0.5,"Yes","No")</f>
        <v>No</v>
      </c>
      <c r="BA2" s="53">
        <v>421.11359999999996</v>
      </c>
      <c r="BB2" s="53">
        <v>108.352</v>
      </c>
      <c r="BC2" s="53">
        <v>3.7568000000000001</v>
      </c>
      <c r="BD2" s="53">
        <v>217.1712</v>
      </c>
      <c r="BE2" s="53">
        <v>151.71199999999999</v>
      </c>
      <c r="BF2" s="53">
        <v>1.7727999999999999</v>
      </c>
      <c r="BG2" s="53">
        <v>245.0624</v>
      </c>
      <c r="BH2" s="53">
        <v>158.00320000000002</v>
      </c>
      <c r="BI2" s="53">
        <v>1.91808</v>
      </c>
      <c r="BJ2" s="31">
        <v>1.94</v>
      </c>
      <c r="BK2" s="31">
        <v>1.47</v>
      </c>
      <c r="BL2" s="31">
        <v>0.03</v>
      </c>
      <c r="BM2" s="31">
        <v>1.6</v>
      </c>
      <c r="BN2" s="31">
        <v>1.31</v>
      </c>
      <c r="BO2" s="31">
        <v>0.03</v>
      </c>
      <c r="BP2" s="31">
        <v>2.73</v>
      </c>
      <c r="BQ2" s="31">
        <v>0.77</v>
      </c>
      <c r="BR2" s="31">
        <v>0.06</v>
      </c>
      <c r="BS2" s="31">
        <f>BJ2+BM2+BP2</f>
        <v>6.27</v>
      </c>
      <c r="BT2" s="31">
        <f t="shared" ref="BT2:BU2" si="1">BK2+BN2+BQ2</f>
        <v>3.5500000000000003</v>
      </c>
      <c r="BU2" s="31">
        <f t="shared" si="1"/>
        <v>0.12</v>
      </c>
      <c r="BV2" s="31">
        <v>3821.6</v>
      </c>
      <c r="BW2" s="31">
        <v>6155.2</v>
      </c>
      <c r="BX2" s="31">
        <v>2316.1</v>
      </c>
      <c r="BY2" s="31">
        <v>1.37</v>
      </c>
      <c r="BZ2" s="31">
        <v>1.37</v>
      </c>
      <c r="CA2" s="31">
        <v>1.37</v>
      </c>
      <c r="CB2" s="55"/>
      <c r="CC2" s="55"/>
      <c r="CD2" s="55"/>
    </row>
    <row r="3" spans="1:99" x14ac:dyDescent="0.35">
      <c r="A3" s="16">
        <v>2</v>
      </c>
      <c r="B3" s="17">
        <v>21</v>
      </c>
      <c r="C3" s="14" t="s">
        <v>126</v>
      </c>
      <c r="D3" s="16">
        <v>0</v>
      </c>
      <c r="E3" s="7">
        <v>33</v>
      </c>
      <c r="F3" s="18">
        <v>0</v>
      </c>
      <c r="G3" s="18">
        <v>33</v>
      </c>
      <c r="H3" s="18" t="str">
        <f t="shared" ref="H3:H66" si="2">IF(E3&gt;29,"Yes","no")</f>
        <v>Yes</v>
      </c>
      <c r="I3" s="34">
        <v>22.083333333333336</v>
      </c>
      <c r="J3" s="31">
        <v>21.1</v>
      </c>
      <c r="K3" s="31">
        <v>25.7</v>
      </c>
      <c r="L3" s="31" t="str">
        <f t="shared" ref="L3:L66" si="3">IF(K3&lt;40,"Positive","Negative")</f>
        <v>Positive</v>
      </c>
      <c r="M3" s="33">
        <v>5</v>
      </c>
      <c r="N3" s="18" t="s">
        <v>19</v>
      </c>
      <c r="O3" s="16" t="s">
        <v>20</v>
      </c>
      <c r="P3" s="31" t="s">
        <v>20</v>
      </c>
      <c r="Q3" s="19"/>
      <c r="R3" s="19">
        <v>18.2</v>
      </c>
      <c r="S3" s="19">
        <v>18.600000000000001</v>
      </c>
      <c r="T3" s="47" t="s">
        <v>36</v>
      </c>
      <c r="U3" s="55" t="s">
        <v>93</v>
      </c>
      <c r="V3" s="53">
        <v>2462.7840000000001</v>
      </c>
      <c r="W3" s="53">
        <v>2490.2399999999998</v>
      </c>
      <c r="X3" s="53">
        <v>453.92</v>
      </c>
      <c r="Y3" s="53" t="str">
        <f t="shared" ref="Y3:Y66" si="4">IF((V3-W3)/V3&gt;0.1,"yes","no")</f>
        <v>no</v>
      </c>
      <c r="Z3" s="53" t="str">
        <f t="shared" ref="Z3:Z66" si="5">IF((V3-X3)/V3&gt;0.75,"yes","no")</f>
        <v>yes</v>
      </c>
      <c r="AA3" s="31">
        <v>12.08</v>
      </c>
      <c r="AB3" s="31">
        <v>14.79</v>
      </c>
      <c r="AC3" s="31">
        <v>4.24</v>
      </c>
      <c r="AD3" s="31">
        <v>21.14</v>
      </c>
      <c r="AE3" s="31">
        <v>30.09</v>
      </c>
      <c r="AF3" s="31">
        <v>17.239999999999998</v>
      </c>
      <c r="AG3" s="31">
        <v>2.76</v>
      </c>
      <c r="AH3" s="31">
        <v>3.1</v>
      </c>
      <c r="AI3" s="31">
        <v>2.57</v>
      </c>
      <c r="AJ3" s="2">
        <v>5.3266422000000011</v>
      </c>
      <c r="AK3" s="2">
        <v>6.2838612000000014</v>
      </c>
      <c r="AL3" s="2">
        <v>5.0676300000000014E-2</v>
      </c>
      <c r="AM3" s="31">
        <v>8.44</v>
      </c>
      <c r="AN3" s="31">
        <v>7.01</v>
      </c>
      <c r="AO3" s="31">
        <v>4.0199999999999996</v>
      </c>
      <c r="AP3" s="31">
        <v>3.46</v>
      </c>
      <c r="AQ3" s="31">
        <v>3.29</v>
      </c>
      <c r="AR3" s="31">
        <v>1.1299999999999999</v>
      </c>
      <c r="AS3" s="31">
        <v>6.23</v>
      </c>
      <c r="AT3" s="31">
        <v>3.62</v>
      </c>
      <c r="AU3" s="31">
        <v>1.1399999999999999</v>
      </c>
      <c r="AV3" s="31">
        <f t="shared" ref="AV3:AV66" si="6">AM3+AP3+AS3</f>
        <v>18.13</v>
      </c>
      <c r="AW3" s="31">
        <f t="shared" ref="AW3:AW66" si="7">AN3+AQ3+AT3</f>
        <v>13.920000000000002</v>
      </c>
      <c r="AX3" s="31">
        <f t="shared" ref="AX3:AX66" si="8">AO3+AR3+AU3</f>
        <v>6.2899999999999991</v>
      </c>
      <c r="AY3" s="31" t="str">
        <f t="shared" ref="AY3:AY66" si="9">IF((AV3-AW3)/AV3&gt;0.1,"Yes","No")</f>
        <v>Yes</v>
      </c>
      <c r="AZ3" s="31" t="str">
        <f t="shared" ref="AZ3:AZ66" si="10">IF((AV3-AX3)/AV3&gt;0.5,"Yes","No")</f>
        <v>Yes</v>
      </c>
      <c r="BA3" s="53">
        <v>1252.8</v>
      </c>
      <c r="BB3" s="53">
        <v>876.48</v>
      </c>
      <c r="BC3" s="53">
        <v>100.43</v>
      </c>
      <c r="BD3" s="53">
        <v>343.14240000000001</v>
      </c>
      <c r="BE3" s="53">
        <v>474.45759999999996</v>
      </c>
      <c r="BF3" s="53">
        <v>43.08</v>
      </c>
      <c r="BG3" s="53">
        <v>368.416</v>
      </c>
      <c r="BH3" s="53">
        <v>540.60159999999996</v>
      </c>
      <c r="BI3" s="53">
        <v>55.26</v>
      </c>
      <c r="BJ3" s="31">
        <v>2.04</v>
      </c>
      <c r="BK3" s="31">
        <v>3.41</v>
      </c>
      <c r="BL3" s="31">
        <v>0.48</v>
      </c>
      <c r="BM3" s="31">
        <v>1.74</v>
      </c>
      <c r="BN3" s="31">
        <v>2.48</v>
      </c>
      <c r="BO3" s="31">
        <v>0.36</v>
      </c>
      <c r="BP3" s="31">
        <v>5.38</v>
      </c>
      <c r="BQ3" s="31">
        <v>3.39</v>
      </c>
      <c r="BR3" s="31">
        <v>0.77</v>
      </c>
      <c r="BS3" s="31">
        <f t="shared" ref="BS3:BS66" si="11">BJ3+BM3+BP3</f>
        <v>9.16</v>
      </c>
      <c r="BT3" s="31">
        <f t="shared" ref="BT3:BT66" si="12">BK3+BN3+BQ3</f>
        <v>9.2800000000000011</v>
      </c>
      <c r="BU3" s="31">
        <f t="shared" ref="BU3:BU66" si="13">BL3+BO3+BR3</f>
        <v>1.6099999999999999</v>
      </c>
      <c r="BV3" s="31">
        <v>574.35</v>
      </c>
      <c r="BW3" s="31">
        <v>2711.5</v>
      </c>
      <c r="BX3" s="31">
        <v>495.34</v>
      </c>
      <c r="BY3" s="31">
        <v>2.0699999999999998</v>
      </c>
      <c r="BZ3" s="31">
        <v>2.0699999999999998</v>
      </c>
      <c r="CA3" s="31">
        <v>2.0699999999999998</v>
      </c>
      <c r="CB3" s="55"/>
      <c r="CC3" s="55"/>
      <c r="CD3" s="55"/>
    </row>
    <row r="4" spans="1:99" x14ac:dyDescent="0.35">
      <c r="A4" s="3">
        <v>3</v>
      </c>
      <c r="B4" s="17">
        <v>66</v>
      </c>
      <c r="C4" s="14" t="s">
        <v>108</v>
      </c>
      <c r="D4" s="16">
        <v>0</v>
      </c>
      <c r="E4" s="7">
        <v>2</v>
      </c>
      <c r="F4" s="18">
        <v>2</v>
      </c>
      <c r="G4" s="18">
        <v>0</v>
      </c>
      <c r="H4" s="18" t="str">
        <f t="shared" si="2"/>
        <v>no</v>
      </c>
      <c r="I4" s="34">
        <v>97.916666666666671</v>
      </c>
      <c r="J4" s="31">
        <v>15.7</v>
      </c>
      <c r="K4" s="31">
        <v>17.2</v>
      </c>
      <c r="L4" s="31" t="str">
        <f t="shared" si="3"/>
        <v>Positive</v>
      </c>
      <c r="M4" s="33">
        <v>4</v>
      </c>
      <c r="N4" s="18" t="s">
        <v>19</v>
      </c>
      <c r="O4" s="3" t="s">
        <v>111</v>
      </c>
      <c r="P4" s="31" t="s">
        <v>119</v>
      </c>
      <c r="Q4" s="16"/>
      <c r="R4" s="16">
        <v>17.7</v>
      </c>
      <c r="S4" s="16">
        <v>18.5</v>
      </c>
      <c r="T4" s="48" t="s">
        <v>36</v>
      </c>
      <c r="U4" s="56" t="s">
        <v>94</v>
      </c>
      <c r="V4" s="53">
        <v>2434.56</v>
      </c>
      <c r="W4" s="53">
        <v>2353.4079999999999</v>
      </c>
      <c r="X4" s="53">
        <v>2883.4560000000001</v>
      </c>
      <c r="Y4" s="53" t="str">
        <f t="shared" si="4"/>
        <v>no</v>
      </c>
      <c r="Z4" s="53" t="str">
        <f t="shared" si="5"/>
        <v>no</v>
      </c>
      <c r="AA4" s="31">
        <v>11.31</v>
      </c>
      <c r="AB4" s="31">
        <v>10.62</v>
      </c>
      <c r="AC4" s="31">
        <v>13.3</v>
      </c>
      <c r="AD4" s="31">
        <v>16.850000000000001</v>
      </c>
      <c r="AE4" s="31">
        <v>17.62</v>
      </c>
      <c r="AF4" s="31">
        <v>19.3</v>
      </c>
      <c r="AG4" s="31">
        <v>7.65</v>
      </c>
      <c r="AH4" s="31">
        <v>9.8000000000000007</v>
      </c>
      <c r="AI4" s="31">
        <v>4</v>
      </c>
      <c r="AJ4" s="2">
        <v>63.497403900000002</v>
      </c>
      <c r="AK4" s="2">
        <v>30.265012500000005</v>
      </c>
      <c r="AL4" s="2">
        <v>54.488283900000006</v>
      </c>
      <c r="AM4" s="31">
        <v>4.6399999999999997</v>
      </c>
      <c r="AN4" s="31">
        <v>3.87</v>
      </c>
      <c r="AO4" s="31">
        <v>3.61</v>
      </c>
      <c r="AP4" s="31">
        <v>2.71</v>
      </c>
      <c r="AQ4" s="31">
        <v>2.23</v>
      </c>
      <c r="AR4" s="31">
        <v>2.5099999999999998</v>
      </c>
      <c r="AS4" s="31">
        <v>3.64</v>
      </c>
      <c r="AT4" s="31">
        <v>2.68</v>
      </c>
      <c r="AU4" s="31">
        <v>2.9</v>
      </c>
      <c r="AV4" s="31">
        <f t="shared" si="6"/>
        <v>10.99</v>
      </c>
      <c r="AW4" s="31">
        <f t="shared" si="7"/>
        <v>8.7799999999999994</v>
      </c>
      <c r="AX4" s="31">
        <f t="shared" si="8"/>
        <v>9.02</v>
      </c>
      <c r="AY4" s="31" t="str">
        <f t="shared" si="9"/>
        <v>Yes</v>
      </c>
      <c r="AZ4" s="31" t="str">
        <f t="shared" si="10"/>
        <v>No</v>
      </c>
      <c r="BA4" s="53">
        <v>631.07839999999999</v>
      </c>
      <c r="BB4" s="53">
        <v>615.09119999999996</v>
      </c>
      <c r="BC4" s="53">
        <v>696.06399999999996</v>
      </c>
      <c r="BD4" s="53">
        <v>286.65600000000001</v>
      </c>
      <c r="BE4" s="53">
        <v>397.0752</v>
      </c>
      <c r="BF4" s="53">
        <v>469.64479999999998</v>
      </c>
      <c r="BG4" s="53">
        <v>281.52959999999996</v>
      </c>
      <c r="BH4" s="53">
        <v>415.7568</v>
      </c>
      <c r="BI4" s="53">
        <v>487.56479999999999</v>
      </c>
      <c r="BJ4" s="31">
        <v>1.3</v>
      </c>
      <c r="BK4" s="31">
        <v>1.88</v>
      </c>
      <c r="BL4" s="31">
        <v>2.12</v>
      </c>
      <c r="BM4" s="31">
        <v>1.26</v>
      </c>
      <c r="BN4" s="31">
        <v>1.58</v>
      </c>
      <c r="BO4" s="31">
        <v>1.9</v>
      </c>
      <c r="BP4" s="31">
        <v>2.4900000000000002</v>
      </c>
      <c r="BQ4" s="31">
        <v>2.2400000000000002</v>
      </c>
      <c r="BR4" s="31">
        <v>2.66</v>
      </c>
      <c r="BS4" s="31">
        <f t="shared" si="11"/>
        <v>5.0500000000000007</v>
      </c>
      <c r="BT4" s="31">
        <f t="shared" si="12"/>
        <v>5.7</v>
      </c>
      <c r="BU4" s="31">
        <f t="shared" si="13"/>
        <v>6.68</v>
      </c>
      <c r="BV4" s="31">
        <v>1444.1</v>
      </c>
      <c r="BW4" s="31">
        <v>2035</v>
      </c>
      <c r="BX4" s="31">
        <v>2363.1</v>
      </c>
      <c r="BY4" s="31">
        <v>3.14</v>
      </c>
      <c r="BZ4" s="31">
        <v>3.14</v>
      </c>
      <c r="CA4" s="31">
        <v>3.14</v>
      </c>
      <c r="CB4" s="56"/>
      <c r="CC4" s="56"/>
      <c r="CD4" s="56"/>
    </row>
    <row r="5" spans="1:99" x14ac:dyDescent="0.35">
      <c r="A5" s="16">
        <v>4</v>
      </c>
      <c r="B5" s="17">
        <v>40</v>
      </c>
      <c r="C5" s="14" t="s">
        <v>126</v>
      </c>
      <c r="D5" s="16">
        <v>0</v>
      </c>
      <c r="E5" s="7">
        <v>0</v>
      </c>
      <c r="F5" s="18">
        <v>0</v>
      </c>
      <c r="G5" s="18">
        <v>0</v>
      </c>
      <c r="H5" s="18" t="str">
        <f t="shared" si="2"/>
        <v>no</v>
      </c>
      <c r="I5" s="34">
        <v>75.833333333333329</v>
      </c>
      <c r="J5" s="31">
        <v>22.7</v>
      </c>
      <c r="K5" s="31">
        <v>40</v>
      </c>
      <c r="L5" s="31" t="str">
        <f t="shared" si="3"/>
        <v>Negative</v>
      </c>
      <c r="M5" s="33">
        <v>6</v>
      </c>
      <c r="N5" s="18" t="s">
        <v>21</v>
      </c>
      <c r="O5" s="16">
        <v>6</v>
      </c>
      <c r="P5" s="31" t="s">
        <v>118</v>
      </c>
      <c r="Q5" s="19"/>
      <c r="R5" s="19">
        <v>17</v>
      </c>
      <c r="S5" s="19">
        <v>18.899999999999999</v>
      </c>
      <c r="T5" s="47" t="s">
        <v>37</v>
      </c>
      <c r="U5" s="55" t="s">
        <v>95</v>
      </c>
      <c r="V5" s="53">
        <v>5863.9359999999997</v>
      </c>
      <c r="W5" s="53">
        <v>2233.2800000000002</v>
      </c>
      <c r="X5" s="53">
        <v>116.20480000000001</v>
      </c>
      <c r="Y5" s="53" t="str">
        <f t="shared" si="4"/>
        <v>yes</v>
      </c>
      <c r="Z5" s="53" t="str">
        <f t="shared" si="5"/>
        <v>yes</v>
      </c>
      <c r="AA5" s="31">
        <v>27.54</v>
      </c>
      <c r="AB5" s="31">
        <v>15.67</v>
      </c>
      <c r="AC5" s="31">
        <v>1.25</v>
      </c>
      <c r="AD5" s="31">
        <v>30.06</v>
      </c>
      <c r="AE5" s="31">
        <v>20.83</v>
      </c>
      <c r="AF5" s="31">
        <v>10.119999999999999</v>
      </c>
      <c r="AG5" s="31">
        <v>11.63</v>
      </c>
      <c r="AH5" s="31">
        <v>9.4</v>
      </c>
      <c r="AI5" s="38">
        <v>3.54</v>
      </c>
      <c r="AJ5" s="2">
        <v>7.3593249000000016</v>
      </c>
      <c r="AK5" s="2">
        <v>4.5214521000000012</v>
      </c>
      <c r="AL5" s="2">
        <v>2.4944001000000009</v>
      </c>
      <c r="AM5" s="31">
        <v>5.47</v>
      </c>
      <c r="AN5" s="31">
        <v>6.89</v>
      </c>
      <c r="AO5" s="31">
        <v>3.71</v>
      </c>
      <c r="AP5" s="31">
        <v>3.07</v>
      </c>
      <c r="AQ5" s="31">
        <v>2.83</v>
      </c>
      <c r="AR5" s="31">
        <v>0.72</v>
      </c>
      <c r="AS5" s="31">
        <v>4.83</v>
      </c>
      <c r="AT5" s="31">
        <v>2.69</v>
      </c>
      <c r="AU5" s="31">
        <v>0.1</v>
      </c>
      <c r="AV5" s="31">
        <f t="shared" si="6"/>
        <v>13.37</v>
      </c>
      <c r="AW5" s="31">
        <f t="shared" si="7"/>
        <v>12.409999999999998</v>
      </c>
      <c r="AX5" s="31">
        <f t="shared" si="8"/>
        <v>4.5299999999999994</v>
      </c>
      <c r="AY5" s="31" t="str">
        <f t="shared" si="9"/>
        <v>No</v>
      </c>
      <c r="AZ5" s="31" t="str">
        <f t="shared" si="10"/>
        <v>Yes</v>
      </c>
      <c r="BA5" s="53">
        <v>1657.92</v>
      </c>
      <c r="BB5" s="53">
        <v>507.5136</v>
      </c>
      <c r="BC5" s="53">
        <v>0.98303999999999991</v>
      </c>
      <c r="BD5" s="53">
        <v>660.16</v>
      </c>
      <c r="BE5" s="53">
        <v>344.04480000000001</v>
      </c>
      <c r="BF5" s="53">
        <v>8.5004799999999996</v>
      </c>
      <c r="BG5" s="53">
        <v>763.904</v>
      </c>
      <c r="BH5" s="53">
        <v>441.31200000000001</v>
      </c>
      <c r="BI5" s="53">
        <v>19.660799999999998</v>
      </c>
      <c r="BJ5" s="31">
        <v>3.46</v>
      </c>
      <c r="BK5" s="31">
        <v>2.99</v>
      </c>
      <c r="BL5" s="31">
        <v>0.21</v>
      </c>
      <c r="BM5" s="31">
        <v>2.48</v>
      </c>
      <c r="BN5" s="31">
        <v>1.96</v>
      </c>
      <c r="BO5" s="31">
        <v>0.08</v>
      </c>
      <c r="BP5" s="31">
        <v>4.6900000000000004</v>
      </c>
      <c r="BQ5" s="31">
        <v>2.44</v>
      </c>
      <c r="BR5" s="31">
        <v>0.01</v>
      </c>
      <c r="BS5" s="31">
        <f t="shared" si="11"/>
        <v>10.629999999999999</v>
      </c>
      <c r="BT5" s="31">
        <f t="shared" si="12"/>
        <v>7.3900000000000006</v>
      </c>
      <c r="BU5" s="31">
        <f t="shared" si="13"/>
        <v>0.3</v>
      </c>
      <c r="BV5" s="31">
        <v>404.98</v>
      </c>
      <c r="BW5" s="31">
        <v>1985.1</v>
      </c>
      <c r="BX5" s="31">
        <v>2827.4</v>
      </c>
      <c r="BY5" s="31">
        <v>2.57</v>
      </c>
      <c r="BZ5" s="31">
        <v>2.57</v>
      </c>
      <c r="CA5" s="31">
        <v>2.57</v>
      </c>
      <c r="CB5" s="55"/>
      <c r="CC5" s="55"/>
      <c r="CD5" s="55"/>
    </row>
    <row r="6" spans="1:99" x14ac:dyDescent="0.35">
      <c r="A6" s="16">
        <v>5</v>
      </c>
      <c r="B6" s="17">
        <v>30</v>
      </c>
      <c r="C6" s="14" t="s">
        <v>108</v>
      </c>
      <c r="D6" s="16">
        <v>1</v>
      </c>
      <c r="E6" s="7">
        <v>1</v>
      </c>
      <c r="F6" s="18">
        <v>0</v>
      </c>
      <c r="G6" s="18">
        <v>1</v>
      </c>
      <c r="H6" s="18" t="str">
        <f t="shared" si="2"/>
        <v>no</v>
      </c>
      <c r="I6" s="34">
        <v>64.583333333333343</v>
      </c>
      <c r="J6" s="31">
        <v>23.4</v>
      </c>
      <c r="K6" s="31">
        <v>40</v>
      </c>
      <c r="L6" s="31" t="str">
        <f t="shared" si="3"/>
        <v>Negative</v>
      </c>
      <c r="M6" s="33">
        <v>7</v>
      </c>
      <c r="N6" s="18" t="s">
        <v>21</v>
      </c>
      <c r="O6" s="16">
        <v>6</v>
      </c>
      <c r="P6" s="31" t="s">
        <v>118</v>
      </c>
      <c r="Q6" s="16"/>
      <c r="R6" s="16">
        <v>17.8</v>
      </c>
      <c r="S6" s="16">
        <v>16.600000000000001</v>
      </c>
      <c r="T6" s="48" t="s">
        <v>35</v>
      </c>
      <c r="U6" s="56" t="s">
        <v>93</v>
      </c>
      <c r="V6" s="53">
        <v>4932.0320000000002</v>
      </c>
      <c r="W6" s="53">
        <v>3476.48</v>
      </c>
      <c r="X6" s="53">
        <v>117.35680000000001</v>
      </c>
      <c r="Y6" s="53" t="str">
        <f t="shared" si="4"/>
        <v>yes</v>
      </c>
      <c r="Z6" s="53" t="str">
        <f t="shared" si="5"/>
        <v>yes</v>
      </c>
      <c r="AA6" s="31">
        <v>21.02</v>
      </c>
      <c r="AB6" s="31">
        <v>19.45</v>
      </c>
      <c r="AC6" s="31">
        <v>2.38</v>
      </c>
      <c r="AD6" s="31">
        <v>62.35</v>
      </c>
      <c r="AE6" s="31">
        <v>45.22</v>
      </c>
      <c r="AF6" s="31">
        <v>11.59</v>
      </c>
      <c r="AG6" s="31">
        <v>12</v>
      </c>
      <c r="AH6" s="31">
        <v>9.8000000000000007</v>
      </c>
      <c r="AI6" s="31">
        <v>5.47</v>
      </c>
      <c r="AJ6" s="2">
        <v>15.974295900000003</v>
      </c>
      <c r="AK6" s="2">
        <v>3.4290963000000003</v>
      </c>
      <c r="AL6" s="2">
        <v>2.2522800000000003E-2</v>
      </c>
      <c r="AM6" s="31">
        <v>2.96</v>
      </c>
      <c r="AN6" s="31">
        <v>3.58</v>
      </c>
      <c r="AO6" s="31">
        <v>1.7</v>
      </c>
      <c r="AP6" s="31">
        <v>1.9</v>
      </c>
      <c r="AQ6" s="31">
        <v>2.96</v>
      </c>
      <c r="AR6" s="31">
        <v>0.42</v>
      </c>
      <c r="AS6" s="31">
        <v>8.26</v>
      </c>
      <c r="AT6" s="31">
        <v>5.36</v>
      </c>
      <c r="AU6" s="31">
        <v>0.15</v>
      </c>
      <c r="AV6" s="31">
        <f t="shared" si="6"/>
        <v>13.12</v>
      </c>
      <c r="AW6" s="31">
        <f t="shared" si="7"/>
        <v>11.9</v>
      </c>
      <c r="AX6" s="31">
        <f t="shared" si="8"/>
        <v>2.27</v>
      </c>
      <c r="AY6" s="31" t="str">
        <f t="shared" si="9"/>
        <v>No</v>
      </c>
      <c r="AZ6" s="31" t="str">
        <f t="shared" si="10"/>
        <v>Yes</v>
      </c>
      <c r="BA6" s="53">
        <v>3056.576</v>
      </c>
      <c r="BB6" s="53">
        <v>1524.672</v>
      </c>
      <c r="BC6" s="53">
        <v>4.6297600000000001</v>
      </c>
      <c r="BD6" s="53">
        <v>339.32159999999999</v>
      </c>
      <c r="BE6" s="53">
        <v>664.44799999999998</v>
      </c>
      <c r="BF6" s="53">
        <v>7.6435200000000005</v>
      </c>
      <c r="BG6" s="53">
        <v>287.23200000000003</v>
      </c>
      <c r="BH6" s="53">
        <v>385.76</v>
      </c>
      <c r="BI6" s="53">
        <v>18.272639999999999</v>
      </c>
      <c r="BJ6" s="31">
        <v>1.46</v>
      </c>
      <c r="BK6" s="31">
        <v>2.23</v>
      </c>
      <c r="BL6" s="31">
        <v>0.35</v>
      </c>
      <c r="BM6" s="31">
        <v>1.3</v>
      </c>
      <c r="BN6" s="31">
        <v>2.75</v>
      </c>
      <c r="BO6" s="31">
        <v>0.13</v>
      </c>
      <c r="BP6" s="31">
        <v>7.98</v>
      </c>
      <c r="BQ6" s="31">
        <v>5.34</v>
      </c>
      <c r="BR6" s="31">
        <v>0.09</v>
      </c>
      <c r="BS6" s="31">
        <f t="shared" si="11"/>
        <v>10.74</v>
      </c>
      <c r="BT6" s="31">
        <f t="shared" si="12"/>
        <v>10.32</v>
      </c>
      <c r="BU6" s="31">
        <f t="shared" si="13"/>
        <v>0.56999999999999995</v>
      </c>
      <c r="BV6" s="31">
        <v>584.92999999999995</v>
      </c>
      <c r="BW6" s="31">
        <v>1026.4000000000001</v>
      </c>
      <c r="BX6" s="31">
        <v>4165</v>
      </c>
      <c r="BY6" s="31">
        <v>1.49</v>
      </c>
      <c r="BZ6" s="31">
        <v>1.49</v>
      </c>
      <c r="CA6" s="31">
        <v>1.49</v>
      </c>
      <c r="CB6" s="56"/>
      <c r="CC6" s="56"/>
      <c r="CD6" s="56"/>
    </row>
    <row r="7" spans="1:99" x14ac:dyDescent="0.35">
      <c r="A7" s="16">
        <v>7</v>
      </c>
      <c r="B7" s="17">
        <v>58</v>
      </c>
      <c r="C7" s="14" t="s">
        <v>108</v>
      </c>
      <c r="D7" s="16">
        <v>0</v>
      </c>
      <c r="E7" s="7">
        <v>0</v>
      </c>
      <c r="F7" s="18">
        <v>0</v>
      </c>
      <c r="G7" s="18">
        <v>0</v>
      </c>
      <c r="H7" s="18" t="str">
        <f t="shared" si="2"/>
        <v>no</v>
      </c>
      <c r="I7" s="34">
        <v>95.791666666666657</v>
      </c>
      <c r="J7" s="31">
        <v>14.6</v>
      </c>
      <c r="K7" s="31">
        <v>31.6</v>
      </c>
      <c r="L7" s="31" t="str">
        <f t="shared" si="3"/>
        <v>Positive</v>
      </c>
      <c r="M7" s="33">
        <v>5</v>
      </c>
      <c r="N7" s="18" t="s">
        <v>19</v>
      </c>
      <c r="O7" s="16">
        <v>8</v>
      </c>
      <c r="P7" s="31" t="s">
        <v>118</v>
      </c>
      <c r="Q7" s="16"/>
      <c r="R7" s="16">
        <v>17.3</v>
      </c>
      <c r="S7" s="16">
        <v>16.899999999999999</v>
      </c>
      <c r="T7" s="48" t="s">
        <v>36</v>
      </c>
      <c r="U7" s="56" t="s">
        <v>93</v>
      </c>
      <c r="V7" s="53">
        <v>4789.12</v>
      </c>
      <c r="W7" s="53">
        <v>4401.28</v>
      </c>
      <c r="X7" s="53">
        <v>1346.88</v>
      </c>
      <c r="Y7" s="53" t="str">
        <f t="shared" si="4"/>
        <v>no</v>
      </c>
      <c r="Z7" s="53" t="str">
        <f t="shared" si="5"/>
        <v>no</v>
      </c>
      <c r="AA7" s="31">
        <v>21.68</v>
      </c>
      <c r="AB7" s="31">
        <v>21.95</v>
      </c>
      <c r="AC7" s="31">
        <v>11.03</v>
      </c>
      <c r="AD7" s="31">
        <v>22.71</v>
      </c>
      <c r="AE7" s="31">
        <v>28.22</v>
      </c>
      <c r="AF7" s="31">
        <v>11.98</v>
      </c>
      <c r="AG7" s="31">
        <v>6.02</v>
      </c>
      <c r="AH7" s="31">
        <v>8.1</v>
      </c>
      <c r="AI7" s="31">
        <v>7.52</v>
      </c>
      <c r="AJ7" s="2">
        <v>2.6464290000000004</v>
      </c>
      <c r="AK7" s="2">
        <v>0.34347270000000008</v>
      </c>
      <c r="AL7" s="2">
        <v>0.21396660000000003</v>
      </c>
      <c r="AM7" s="31">
        <v>6.3</v>
      </c>
      <c r="AN7" s="31">
        <v>6.07</v>
      </c>
      <c r="AO7" s="31">
        <v>7.4</v>
      </c>
      <c r="AP7" s="31">
        <v>3.28</v>
      </c>
      <c r="AQ7" s="31">
        <v>3.15</v>
      </c>
      <c r="AR7" s="31">
        <v>2.38</v>
      </c>
      <c r="AS7" s="31">
        <v>4.3</v>
      </c>
      <c r="AT7" s="31">
        <v>2.65</v>
      </c>
      <c r="AU7" s="31">
        <v>0.9</v>
      </c>
      <c r="AV7" s="31">
        <f t="shared" si="6"/>
        <v>13.879999999999999</v>
      </c>
      <c r="AW7" s="31">
        <f t="shared" si="7"/>
        <v>11.870000000000001</v>
      </c>
      <c r="AX7" s="31">
        <f t="shared" si="8"/>
        <v>10.680000000000001</v>
      </c>
      <c r="AY7" s="31" t="str">
        <f t="shared" si="9"/>
        <v>Yes</v>
      </c>
      <c r="AZ7" s="31" t="str">
        <f t="shared" si="10"/>
        <v>No</v>
      </c>
      <c r="BA7" s="53">
        <v>1631.7439999999999</v>
      </c>
      <c r="BB7" s="53">
        <v>1101.568</v>
      </c>
      <c r="BC7" s="53">
        <v>116.17280000000001</v>
      </c>
      <c r="BD7" s="53">
        <v>673.79200000000003</v>
      </c>
      <c r="BE7" s="53">
        <v>819.32799999999997</v>
      </c>
      <c r="BF7" s="53">
        <v>226.25920000000002</v>
      </c>
      <c r="BG7" s="53">
        <v>654.91200000000003</v>
      </c>
      <c r="BH7" s="53">
        <v>838.84799999999996</v>
      </c>
      <c r="BI7" s="53">
        <v>406.8288</v>
      </c>
      <c r="BJ7" s="31">
        <v>3.31</v>
      </c>
      <c r="BK7" s="31">
        <v>4.3499999999999996</v>
      </c>
      <c r="BL7" s="31">
        <v>3.35</v>
      </c>
      <c r="BM7" s="31">
        <v>2.62</v>
      </c>
      <c r="BN7" s="31">
        <v>2.75</v>
      </c>
      <c r="BO7" s="31">
        <v>1.61</v>
      </c>
      <c r="BP7" s="31">
        <v>4.16</v>
      </c>
      <c r="BQ7" s="31">
        <v>2.59</v>
      </c>
      <c r="BR7" s="31">
        <v>0.62</v>
      </c>
      <c r="BS7" s="31">
        <f t="shared" si="11"/>
        <v>10.09</v>
      </c>
      <c r="BT7" s="31">
        <f t="shared" si="12"/>
        <v>9.69</v>
      </c>
      <c r="BU7" s="31">
        <f t="shared" si="13"/>
        <v>5.58</v>
      </c>
      <c r="BV7" s="31">
        <v>1614.1</v>
      </c>
      <c r="BW7" s="31">
        <v>1466</v>
      </c>
      <c r="BX7" s="31">
        <v>1478.3</v>
      </c>
      <c r="BY7" s="31">
        <v>2.63</v>
      </c>
      <c r="BZ7" s="31">
        <v>2.63</v>
      </c>
      <c r="CA7" s="31">
        <v>2.63</v>
      </c>
      <c r="CB7" s="56"/>
      <c r="CC7" s="56"/>
      <c r="CD7" s="56"/>
    </row>
    <row r="8" spans="1:99" x14ac:dyDescent="0.35">
      <c r="A8" s="16">
        <v>9</v>
      </c>
      <c r="B8" s="17">
        <v>19</v>
      </c>
      <c r="C8" s="14" t="s">
        <v>126</v>
      </c>
      <c r="D8" s="16">
        <v>0</v>
      </c>
      <c r="E8" s="7">
        <v>14</v>
      </c>
      <c r="F8" s="18">
        <v>2</v>
      </c>
      <c r="G8" s="18">
        <v>12</v>
      </c>
      <c r="H8" s="18" t="str">
        <f t="shared" si="2"/>
        <v>no</v>
      </c>
      <c r="I8" s="35">
        <v>62.083333333333336</v>
      </c>
      <c r="J8" s="38">
        <v>23.7</v>
      </c>
      <c r="K8" s="31">
        <v>40</v>
      </c>
      <c r="L8" s="31" t="str">
        <f t="shared" si="3"/>
        <v>Negative</v>
      </c>
      <c r="M8" s="33">
        <v>5</v>
      </c>
      <c r="N8" s="18" t="s">
        <v>19</v>
      </c>
      <c r="O8" s="40">
        <v>8</v>
      </c>
      <c r="P8" s="31" t="s">
        <v>118</v>
      </c>
      <c r="Q8" s="19"/>
      <c r="R8" s="19">
        <v>21.1</v>
      </c>
      <c r="S8" s="19">
        <v>23.8</v>
      </c>
      <c r="T8" s="47" t="s">
        <v>35</v>
      </c>
      <c r="U8" s="55" t="s">
        <v>92</v>
      </c>
      <c r="V8" s="53">
        <v>2981.9520000000002</v>
      </c>
      <c r="W8" s="53">
        <v>1996.0319999999999</v>
      </c>
      <c r="X8" s="53">
        <v>169.9776</v>
      </c>
      <c r="Y8" s="53" t="str">
        <f t="shared" si="4"/>
        <v>yes</v>
      </c>
      <c r="Z8" s="53" t="str">
        <f t="shared" si="5"/>
        <v>yes</v>
      </c>
      <c r="AA8" s="31">
        <v>22.07</v>
      </c>
      <c r="AB8" s="31">
        <v>19.05</v>
      </c>
      <c r="AC8" s="31">
        <v>2.21</v>
      </c>
      <c r="AD8" s="31">
        <v>21.34</v>
      </c>
      <c r="AE8" s="31">
        <v>15.16</v>
      </c>
      <c r="AF8" s="31">
        <v>10.050000000000001</v>
      </c>
      <c r="AG8" s="31">
        <v>7.52</v>
      </c>
      <c r="AH8" s="31">
        <v>4.5</v>
      </c>
      <c r="AI8" s="31">
        <v>2.23</v>
      </c>
      <c r="AJ8" s="2">
        <v>15.709653000000001</v>
      </c>
      <c r="AK8" s="2">
        <v>7.038375000000002</v>
      </c>
      <c r="AL8" s="2">
        <v>0</v>
      </c>
      <c r="AM8" s="31">
        <v>4.45</v>
      </c>
      <c r="AN8" s="31">
        <v>4.7</v>
      </c>
      <c r="AO8" s="31">
        <v>2.25</v>
      </c>
      <c r="AP8" s="31">
        <v>2.2599999999999998</v>
      </c>
      <c r="AQ8" s="31">
        <v>1.47</v>
      </c>
      <c r="AR8" s="31">
        <v>0.7</v>
      </c>
      <c r="AS8" s="31">
        <v>1.44</v>
      </c>
      <c r="AT8" s="31">
        <v>0.41</v>
      </c>
      <c r="AU8" s="31">
        <v>0.17</v>
      </c>
      <c r="AV8" s="31">
        <f t="shared" si="6"/>
        <v>8.15</v>
      </c>
      <c r="AW8" s="31">
        <f t="shared" si="7"/>
        <v>6.58</v>
      </c>
      <c r="AX8" s="31">
        <f t="shared" si="8"/>
        <v>3.12</v>
      </c>
      <c r="AY8" s="31" t="str">
        <f t="shared" si="9"/>
        <v>Yes</v>
      </c>
      <c r="AZ8" s="31" t="str">
        <f t="shared" si="10"/>
        <v>Yes</v>
      </c>
      <c r="BA8" s="53">
        <v>250.76479999999998</v>
      </c>
      <c r="BB8" s="53">
        <v>55.579519999999995</v>
      </c>
      <c r="BC8" s="53">
        <v>7.0924799999999992</v>
      </c>
      <c r="BD8" s="53">
        <v>293.64479999999998</v>
      </c>
      <c r="BE8" s="53">
        <v>143.61600000000001</v>
      </c>
      <c r="BF8" s="53">
        <v>20.323840000000001</v>
      </c>
      <c r="BG8" s="53">
        <v>460.10879999999997</v>
      </c>
      <c r="BH8" s="53">
        <v>378.74559999999997</v>
      </c>
      <c r="BI8" s="53">
        <v>34.418559999999999</v>
      </c>
      <c r="BJ8" s="31">
        <v>2.97</v>
      </c>
      <c r="BK8" s="31">
        <v>3.12</v>
      </c>
      <c r="BL8" s="31">
        <v>0.44</v>
      </c>
      <c r="BM8" s="31">
        <v>1.74</v>
      </c>
      <c r="BN8" s="31">
        <v>1.07</v>
      </c>
      <c r="BO8" s="31">
        <v>0.25</v>
      </c>
      <c r="BP8" s="31">
        <v>1.29</v>
      </c>
      <c r="BQ8" s="31">
        <v>0.37</v>
      </c>
      <c r="BR8" s="31">
        <v>0.08</v>
      </c>
      <c r="BS8" s="31">
        <f t="shared" si="11"/>
        <v>6</v>
      </c>
      <c r="BT8" s="31">
        <f t="shared" si="12"/>
        <v>4.5600000000000005</v>
      </c>
      <c r="BU8" s="31">
        <f t="shared" si="13"/>
        <v>0.76999999999999991</v>
      </c>
      <c r="BV8" s="31">
        <v>257.54000000000002</v>
      </c>
      <c r="BW8" s="31">
        <v>1199.5</v>
      </c>
      <c r="BX8" s="31">
        <v>1263.5999999999999</v>
      </c>
      <c r="BY8" s="31">
        <v>2.15</v>
      </c>
      <c r="BZ8" s="31">
        <v>2.15</v>
      </c>
      <c r="CA8" s="31">
        <v>2.15</v>
      </c>
      <c r="CB8" s="55"/>
      <c r="CC8" s="55"/>
      <c r="CD8" s="55"/>
    </row>
    <row r="9" spans="1:99" x14ac:dyDescent="0.35">
      <c r="A9" s="16">
        <v>13</v>
      </c>
      <c r="B9" s="17">
        <v>48</v>
      </c>
      <c r="C9" s="14" t="s">
        <v>108</v>
      </c>
      <c r="D9" s="16">
        <v>0</v>
      </c>
      <c r="E9" s="7">
        <v>0</v>
      </c>
      <c r="F9" s="18">
        <v>0</v>
      </c>
      <c r="G9" s="18">
        <v>0</v>
      </c>
      <c r="H9" s="18" t="str">
        <f t="shared" si="2"/>
        <v>no</v>
      </c>
      <c r="I9" s="34">
        <v>55</v>
      </c>
      <c r="J9" s="31">
        <v>24</v>
      </c>
      <c r="K9" s="31">
        <v>40</v>
      </c>
      <c r="L9" s="31" t="str">
        <f t="shared" si="3"/>
        <v>Negative</v>
      </c>
      <c r="M9" s="33">
        <v>7</v>
      </c>
      <c r="N9" s="18" t="s">
        <v>19</v>
      </c>
      <c r="O9" s="16">
        <v>6</v>
      </c>
      <c r="P9" s="31" t="s">
        <v>118</v>
      </c>
      <c r="Q9" s="19"/>
      <c r="R9" s="19">
        <v>16.899999999999999</v>
      </c>
      <c r="S9" s="19">
        <v>18.7</v>
      </c>
      <c r="T9" s="47" t="s">
        <v>35</v>
      </c>
      <c r="U9" s="55" t="s">
        <v>42</v>
      </c>
      <c r="V9" s="53">
        <v>2099.7759999999998</v>
      </c>
      <c r="W9" s="53">
        <v>1236.1600000000001</v>
      </c>
      <c r="X9" s="53">
        <v>395.39840000000004</v>
      </c>
      <c r="Y9" s="53" t="str">
        <f t="shared" si="4"/>
        <v>yes</v>
      </c>
      <c r="Z9" s="53" t="str">
        <f t="shared" si="5"/>
        <v>yes</v>
      </c>
      <c r="AA9" s="31">
        <v>8.9600000000000009</v>
      </c>
      <c r="AB9" s="31">
        <v>7.23</v>
      </c>
      <c r="AC9" s="31">
        <v>3.05</v>
      </c>
      <c r="AD9" s="31">
        <v>21.2</v>
      </c>
      <c r="AE9" s="31">
        <v>17.11</v>
      </c>
      <c r="AF9" s="31">
        <v>12.34</v>
      </c>
      <c r="AG9" s="31">
        <v>7.64</v>
      </c>
      <c r="AH9" s="31">
        <v>4.0999999999999996</v>
      </c>
      <c r="AI9" s="31">
        <v>4.24</v>
      </c>
      <c r="AJ9" s="2">
        <v>3.5980173000000004</v>
      </c>
      <c r="AK9" s="2">
        <v>3.0687315000000006</v>
      </c>
      <c r="AL9" s="2">
        <v>0.34910340000000006</v>
      </c>
      <c r="AM9" s="31">
        <v>2.93</v>
      </c>
      <c r="AN9" s="31">
        <v>2.52</v>
      </c>
      <c r="AO9" s="31">
        <v>1.34</v>
      </c>
      <c r="AP9" s="31">
        <v>1.37</v>
      </c>
      <c r="AQ9" s="31">
        <v>0.8</v>
      </c>
      <c r="AR9" s="31">
        <v>0.3</v>
      </c>
      <c r="AS9" s="31">
        <v>1.04</v>
      </c>
      <c r="AT9" s="31">
        <v>0.27</v>
      </c>
      <c r="AU9" s="31">
        <v>0.11</v>
      </c>
      <c r="AV9" s="31">
        <f t="shared" si="6"/>
        <v>5.3400000000000007</v>
      </c>
      <c r="AW9" s="31">
        <f t="shared" si="7"/>
        <v>3.5900000000000003</v>
      </c>
      <c r="AX9" s="31">
        <f t="shared" si="8"/>
        <v>1.7500000000000002</v>
      </c>
      <c r="AY9" s="31" t="str">
        <f t="shared" si="9"/>
        <v>Yes</v>
      </c>
      <c r="AZ9" s="31" t="str">
        <f t="shared" si="10"/>
        <v>Yes</v>
      </c>
      <c r="BA9" s="53">
        <v>347.1936</v>
      </c>
      <c r="BB9" s="53">
        <v>67.916800000000009</v>
      </c>
      <c r="BC9" s="53">
        <v>15.888</v>
      </c>
      <c r="BD9" s="53">
        <v>258.11200000000002</v>
      </c>
      <c r="BE9" s="53">
        <v>145.42079999999999</v>
      </c>
      <c r="BF9" s="53">
        <v>21.315840000000001</v>
      </c>
      <c r="BG9" s="53">
        <v>306.35520000000002</v>
      </c>
      <c r="BH9" s="53">
        <v>237.27360000000002</v>
      </c>
      <c r="BI9" s="53">
        <v>52.733440000000002</v>
      </c>
      <c r="BJ9" s="31">
        <v>1.07</v>
      </c>
      <c r="BK9" s="31">
        <v>1.1200000000000001</v>
      </c>
      <c r="BL9" s="31">
        <v>0.36</v>
      </c>
      <c r="BM9" s="31">
        <v>0.76</v>
      </c>
      <c r="BN9" s="31">
        <v>0.6</v>
      </c>
      <c r="BO9" s="31">
        <v>0.13</v>
      </c>
      <c r="BP9" s="31">
        <v>0.82</v>
      </c>
      <c r="BQ9" s="31">
        <v>0.24</v>
      </c>
      <c r="BR9" s="31">
        <v>7.0000000000000007E-2</v>
      </c>
      <c r="BS9" s="31">
        <f t="shared" si="11"/>
        <v>2.65</v>
      </c>
      <c r="BT9" s="31">
        <f t="shared" si="12"/>
        <v>1.9600000000000002</v>
      </c>
      <c r="BU9" s="31">
        <f t="shared" si="13"/>
        <v>0.56000000000000005</v>
      </c>
      <c r="BV9" s="31">
        <v>938.17</v>
      </c>
      <c r="BW9" s="31">
        <v>2917</v>
      </c>
      <c r="BX9" s="31">
        <v>2665.1</v>
      </c>
      <c r="BY9" s="31">
        <v>3.13</v>
      </c>
      <c r="BZ9" s="31">
        <v>3.13</v>
      </c>
      <c r="CA9" s="31">
        <v>3.13</v>
      </c>
      <c r="CB9" s="55"/>
      <c r="CC9" s="55"/>
      <c r="CD9" s="55"/>
    </row>
    <row r="10" spans="1:99" x14ac:dyDescent="0.35">
      <c r="A10" s="3">
        <v>19</v>
      </c>
      <c r="B10" s="17">
        <v>33</v>
      </c>
      <c r="C10" s="14" t="s">
        <v>108</v>
      </c>
      <c r="D10" s="16">
        <v>1</v>
      </c>
      <c r="E10" s="7">
        <v>58</v>
      </c>
      <c r="F10" s="18">
        <v>5</v>
      </c>
      <c r="G10" s="18">
        <v>53</v>
      </c>
      <c r="H10" s="18" t="str">
        <f t="shared" si="2"/>
        <v>Yes</v>
      </c>
      <c r="I10" s="34">
        <v>89.166666666666671</v>
      </c>
      <c r="J10" s="31">
        <v>16.100000000000001</v>
      </c>
      <c r="K10" s="31">
        <v>25.9</v>
      </c>
      <c r="L10" s="31" t="str">
        <f t="shared" si="3"/>
        <v>Positive</v>
      </c>
      <c r="M10" s="33">
        <v>5</v>
      </c>
      <c r="N10" s="18" t="s">
        <v>19</v>
      </c>
      <c r="O10" s="3" t="s">
        <v>111</v>
      </c>
      <c r="P10" s="31" t="s">
        <v>119</v>
      </c>
      <c r="Q10" s="19"/>
      <c r="R10" s="19">
        <v>22.5</v>
      </c>
      <c r="S10" s="19">
        <v>26.4</v>
      </c>
      <c r="T10" s="47" t="s">
        <v>36</v>
      </c>
      <c r="U10" s="55" t="s">
        <v>93</v>
      </c>
      <c r="V10" s="53">
        <v>5392.8320000000003</v>
      </c>
      <c r="W10" s="53">
        <v>6528</v>
      </c>
      <c r="X10" s="53">
        <v>1174.528</v>
      </c>
      <c r="Y10" s="53" t="str">
        <f t="shared" si="4"/>
        <v>no</v>
      </c>
      <c r="Z10" s="53" t="str">
        <f t="shared" si="5"/>
        <v>yes</v>
      </c>
      <c r="AA10" s="31">
        <v>23.85</v>
      </c>
      <c r="AB10" s="31">
        <v>27.88</v>
      </c>
      <c r="AC10" s="31">
        <v>8.93</v>
      </c>
      <c r="AD10" s="31">
        <v>26.05</v>
      </c>
      <c r="AE10" s="31">
        <v>32.880000000000003</v>
      </c>
      <c r="AF10" s="31">
        <v>16.62</v>
      </c>
      <c r="AG10" s="31">
        <v>10.28</v>
      </c>
      <c r="AH10" s="31">
        <v>12</v>
      </c>
      <c r="AI10" s="31">
        <v>4.92</v>
      </c>
      <c r="AJ10" s="2">
        <v>42.770797200000004</v>
      </c>
      <c r="AK10" s="2">
        <v>31.126509600000006</v>
      </c>
      <c r="AL10" s="2">
        <v>28.283006099999998</v>
      </c>
      <c r="AM10" s="31">
        <v>5.89</v>
      </c>
      <c r="AN10" s="31">
        <v>6.68</v>
      </c>
      <c r="AO10" s="31">
        <v>3.55</v>
      </c>
      <c r="AP10" s="31">
        <v>3.47</v>
      </c>
      <c r="AQ10" s="31">
        <v>3.68</v>
      </c>
      <c r="AR10" s="31">
        <v>2.06</v>
      </c>
      <c r="AS10" s="31">
        <v>4.7699999999999996</v>
      </c>
      <c r="AT10" s="31">
        <v>2.5499999999999998</v>
      </c>
      <c r="AU10" s="31">
        <v>1.84</v>
      </c>
      <c r="AV10" s="31">
        <f t="shared" si="6"/>
        <v>14.129999999999999</v>
      </c>
      <c r="AW10" s="31">
        <f t="shared" si="7"/>
        <v>12.91</v>
      </c>
      <c r="AX10" s="31">
        <f t="shared" si="8"/>
        <v>7.4499999999999993</v>
      </c>
      <c r="AY10" s="31" t="str">
        <f t="shared" si="9"/>
        <v>No</v>
      </c>
      <c r="AZ10" s="31" t="str">
        <f t="shared" si="10"/>
        <v>No</v>
      </c>
      <c r="BA10" s="53">
        <v>1433.7280000000001</v>
      </c>
      <c r="BB10" s="53">
        <v>1110.848</v>
      </c>
      <c r="BC10" s="53">
        <v>261.536</v>
      </c>
      <c r="BD10" s="53">
        <v>739.13599999999997</v>
      </c>
      <c r="BE10" s="53">
        <v>1142.4000000000001</v>
      </c>
      <c r="BF10" s="53">
        <v>154.0608</v>
      </c>
      <c r="BG10" s="53">
        <v>914.81600000000003</v>
      </c>
      <c r="BH10" s="53">
        <v>1436.48</v>
      </c>
      <c r="BI10" s="53">
        <v>160.416</v>
      </c>
      <c r="BJ10" s="31">
        <v>3.78</v>
      </c>
      <c r="BK10" s="31">
        <v>5.27</v>
      </c>
      <c r="BL10" s="31">
        <v>1.21</v>
      </c>
      <c r="BM10" s="31">
        <v>2.69</v>
      </c>
      <c r="BN10" s="31">
        <v>3.29</v>
      </c>
      <c r="BO10" s="31">
        <v>1.01</v>
      </c>
      <c r="BP10" s="31">
        <v>4.38</v>
      </c>
      <c r="BQ10" s="31">
        <v>2.48</v>
      </c>
      <c r="BR10" s="31">
        <v>1.4</v>
      </c>
      <c r="BS10" s="31">
        <f t="shared" si="11"/>
        <v>10.85</v>
      </c>
      <c r="BT10" s="31">
        <f t="shared" si="12"/>
        <v>11.04</v>
      </c>
      <c r="BU10" s="31">
        <f t="shared" si="13"/>
        <v>3.6199999999999997</v>
      </c>
      <c r="BV10" s="31">
        <v>308.23</v>
      </c>
      <c r="BW10" s="31">
        <v>1679.8</v>
      </c>
      <c r="BX10" s="31">
        <v>1091.8</v>
      </c>
      <c r="BY10" s="31">
        <v>2.14</v>
      </c>
      <c r="BZ10" s="31">
        <v>2.14</v>
      </c>
      <c r="CA10" s="31">
        <v>2.14</v>
      </c>
      <c r="CB10" s="55"/>
      <c r="CC10" s="55"/>
      <c r="CD10" s="55"/>
    </row>
    <row r="11" spans="1:99" x14ac:dyDescent="0.35">
      <c r="A11" s="16">
        <v>20</v>
      </c>
      <c r="B11" s="17">
        <v>53</v>
      </c>
      <c r="C11" s="14" t="s">
        <v>108</v>
      </c>
      <c r="D11" s="16">
        <v>1</v>
      </c>
      <c r="E11" s="7">
        <v>7</v>
      </c>
      <c r="F11" s="18">
        <v>0</v>
      </c>
      <c r="G11" s="18">
        <v>7</v>
      </c>
      <c r="H11" s="18" t="str">
        <f t="shared" si="2"/>
        <v>no</v>
      </c>
      <c r="I11" s="34">
        <v>63.5</v>
      </c>
      <c r="J11" s="31">
        <v>20.399999999999999</v>
      </c>
      <c r="K11" s="31">
        <v>40</v>
      </c>
      <c r="L11" s="31" t="str">
        <f t="shared" si="3"/>
        <v>Negative</v>
      </c>
      <c r="M11" s="33">
        <v>5</v>
      </c>
      <c r="N11" s="18" t="s">
        <v>19</v>
      </c>
      <c r="O11" s="16">
        <v>4</v>
      </c>
      <c r="P11" s="31" t="s">
        <v>118</v>
      </c>
      <c r="Q11" s="19"/>
      <c r="R11" s="19">
        <v>20.8</v>
      </c>
      <c r="S11" s="19">
        <v>22.1</v>
      </c>
      <c r="T11" s="47" t="s">
        <v>36</v>
      </c>
      <c r="U11" s="55" t="s">
        <v>42</v>
      </c>
      <c r="V11" s="53">
        <v>1731.5840000000001</v>
      </c>
      <c r="W11" s="53">
        <v>932.928</v>
      </c>
      <c r="X11" s="53">
        <v>164.2944</v>
      </c>
      <c r="Y11" s="53" t="str">
        <f t="shared" si="4"/>
        <v>yes</v>
      </c>
      <c r="Z11" s="53" t="str">
        <f t="shared" si="5"/>
        <v>yes</v>
      </c>
      <c r="AA11" s="31">
        <v>13.26</v>
      </c>
      <c r="AB11" s="31">
        <v>7.2</v>
      </c>
      <c r="AC11" s="31">
        <v>1.5</v>
      </c>
      <c r="AD11" s="31">
        <v>15.03</v>
      </c>
      <c r="AE11" s="31">
        <v>14.51</v>
      </c>
      <c r="AF11" s="31">
        <v>10.33</v>
      </c>
      <c r="AG11" s="31">
        <v>7.8</v>
      </c>
      <c r="AH11" s="31">
        <v>6.4</v>
      </c>
      <c r="AI11" s="31">
        <v>3.26</v>
      </c>
      <c r="AJ11" s="2">
        <v>3.6036480000000002</v>
      </c>
      <c r="AK11" s="2">
        <v>3.1081463999999999</v>
      </c>
      <c r="AL11" s="2">
        <v>6.1205709000000006</v>
      </c>
      <c r="AM11" s="31">
        <v>4.95</v>
      </c>
      <c r="AN11" s="31">
        <v>4.34</v>
      </c>
      <c r="AO11" s="31">
        <v>3.52</v>
      </c>
      <c r="AP11" s="31">
        <v>2.9</v>
      </c>
      <c r="AQ11" s="31">
        <v>1.64</v>
      </c>
      <c r="AR11" s="31">
        <v>1.2</v>
      </c>
      <c r="AS11" s="31">
        <v>6.94</v>
      </c>
      <c r="AT11" s="31">
        <v>0.47</v>
      </c>
      <c r="AU11" s="31">
        <v>0.6</v>
      </c>
      <c r="AV11" s="31">
        <f t="shared" si="6"/>
        <v>14.79</v>
      </c>
      <c r="AW11" s="31">
        <f t="shared" si="7"/>
        <v>6.4499999999999993</v>
      </c>
      <c r="AX11" s="31">
        <f t="shared" si="8"/>
        <v>5.3199999999999994</v>
      </c>
      <c r="AY11" s="31" t="str">
        <f t="shared" si="9"/>
        <v>Yes</v>
      </c>
      <c r="AZ11" s="31" t="str">
        <f t="shared" si="10"/>
        <v>Yes</v>
      </c>
      <c r="BA11" s="53">
        <v>380.96640000000002</v>
      </c>
      <c r="BB11" s="53">
        <v>62.904319999999998</v>
      </c>
      <c r="BC11" s="53">
        <v>34.865919999999996</v>
      </c>
      <c r="BD11" s="53">
        <v>236.16639999999998</v>
      </c>
      <c r="BE11" s="53">
        <v>153.07520000000002</v>
      </c>
      <c r="BF11" s="53">
        <v>31.675519999999999</v>
      </c>
      <c r="BG11" s="53">
        <v>266.25279999999998</v>
      </c>
      <c r="BH11" s="53">
        <v>196.72320000000002</v>
      </c>
      <c r="BI11" s="53">
        <v>43.347199999999994</v>
      </c>
      <c r="BJ11" s="31">
        <v>1.89</v>
      </c>
      <c r="BK11" s="31">
        <v>1.4</v>
      </c>
      <c r="BL11" s="31">
        <v>0.39</v>
      </c>
      <c r="BM11" s="31">
        <v>1.46</v>
      </c>
      <c r="BN11" s="31">
        <v>0.9</v>
      </c>
      <c r="BO11" s="31">
        <v>0.28000000000000003</v>
      </c>
      <c r="BP11" s="31">
        <v>2.6</v>
      </c>
      <c r="BQ11" s="31">
        <v>0.35</v>
      </c>
      <c r="BR11" s="31">
        <v>0.31</v>
      </c>
      <c r="BS11" s="31">
        <f t="shared" si="11"/>
        <v>5.9499999999999993</v>
      </c>
      <c r="BT11" s="31">
        <f t="shared" si="12"/>
        <v>2.65</v>
      </c>
      <c r="BU11" s="31">
        <f t="shared" si="13"/>
        <v>0.98</v>
      </c>
      <c r="BV11" s="31">
        <v>642.04</v>
      </c>
      <c r="BW11" s="31">
        <v>1399.3</v>
      </c>
      <c r="BX11" s="31">
        <v>3096</v>
      </c>
      <c r="BY11" s="31">
        <v>2.13</v>
      </c>
      <c r="BZ11" s="31">
        <v>2.13</v>
      </c>
      <c r="CA11" s="31">
        <v>2.13</v>
      </c>
      <c r="CB11" s="55"/>
      <c r="CC11" s="55"/>
      <c r="CD11" s="55"/>
    </row>
    <row r="12" spans="1:99" x14ac:dyDescent="0.35">
      <c r="A12" s="3">
        <v>21</v>
      </c>
      <c r="B12" s="17">
        <v>46</v>
      </c>
      <c r="C12" s="14" t="s">
        <v>108</v>
      </c>
      <c r="D12" s="16">
        <v>0</v>
      </c>
      <c r="E12" s="7">
        <v>25</v>
      </c>
      <c r="F12" s="18">
        <v>4</v>
      </c>
      <c r="G12" s="18">
        <v>21</v>
      </c>
      <c r="H12" s="18" t="str">
        <f t="shared" si="2"/>
        <v>no</v>
      </c>
      <c r="I12" s="34">
        <v>83.333333333333343</v>
      </c>
      <c r="J12" s="31">
        <v>17.5</v>
      </c>
      <c r="K12" s="31">
        <v>22.3</v>
      </c>
      <c r="L12" s="31" t="str">
        <f t="shared" si="3"/>
        <v>Positive</v>
      </c>
      <c r="M12" s="33">
        <v>4</v>
      </c>
      <c r="N12" s="18" t="s">
        <v>19</v>
      </c>
      <c r="O12" s="3" t="s">
        <v>111</v>
      </c>
      <c r="P12" s="31" t="s">
        <v>119</v>
      </c>
      <c r="Q12" s="19"/>
      <c r="R12" s="19">
        <v>16.899999999999999</v>
      </c>
      <c r="S12" s="19">
        <v>18.399999999999999</v>
      </c>
      <c r="T12" s="47" t="s">
        <v>36</v>
      </c>
      <c r="U12" s="55" t="s">
        <v>93</v>
      </c>
      <c r="V12" s="53">
        <v>4724.4799999999996</v>
      </c>
      <c r="W12" s="53">
        <v>3859.328</v>
      </c>
      <c r="X12" s="53">
        <v>5271.232</v>
      </c>
      <c r="Y12" s="53" t="str">
        <f t="shared" si="4"/>
        <v>yes</v>
      </c>
      <c r="Z12" s="53" t="str">
        <f t="shared" si="5"/>
        <v>no</v>
      </c>
      <c r="AA12" s="31">
        <v>20.329999999999998</v>
      </c>
      <c r="AB12" s="31">
        <v>20.67</v>
      </c>
      <c r="AC12" s="31">
        <v>23.81</v>
      </c>
      <c r="AD12" s="31">
        <v>13.67</v>
      </c>
      <c r="AE12" s="31">
        <v>13.63</v>
      </c>
      <c r="AF12" s="31">
        <v>20.07</v>
      </c>
      <c r="AG12" s="31">
        <v>7.06</v>
      </c>
      <c r="AH12" s="31">
        <v>6.9</v>
      </c>
      <c r="AI12" s="31">
        <v>5.8</v>
      </c>
      <c r="AJ12" s="2">
        <v>16.4585361</v>
      </c>
      <c r="AK12" s="2">
        <v>6.3176454</v>
      </c>
      <c r="AL12" s="2">
        <v>7.3368021000000008</v>
      </c>
      <c r="AM12" s="31">
        <v>7.28</v>
      </c>
      <c r="AN12" s="31">
        <v>7.82</v>
      </c>
      <c r="AO12" s="31">
        <v>4.91</v>
      </c>
      <c r="AP12" s="31">
        <v>3.02</v>
      </c>
      <c r="AQ12" s="31">
        <v>2.82</v>
      </c>
      <c r="AR12" s="31">
        <v>2.87</v>
      </c>
      <c r="AS12" s="31">
        <v>2.31</v>
      </c>
      <c r="AT12" s="31">
        <v>2.06</v>
      </c>
      <c r="AU12" s="31">
        <v>3.32</v>
      </c>
      <c r="AV12" s="31">
        <f t="shared" si="6"/>
        <v>12.610000000000001</v>
      </c>
      <c r="AW12" s="31">
        <f t="shared" si="7"/>
        <v>12.700000000000001</v>
      </c>
      <c r="AX12" s="31">
        <f t="shared" si="8"/>
        <v>11.1</v>
      </c>
      <c r="AY12" s="31" t="str">
        <f t="shared" si="9"/>
        <v>No</v>
      </c>
      <c r="AZ12" s="31" t="str">
        <f t="shared" si="10"/>
        <v>No</v>
      </c>
      <c r="BA12" s="53">
        <v>590.31040000000007</v>
      </c>
      <c r="BB12" s="53">
        <v>494.47040000000004</v>
      </c>
      <c r="BC12" s="53">
        <v>1207.296</v>
      </c>
      <c r="BD12" s="53">
        <v>483.13600000000002</v>
      </c>
      <c r="BE12" s="53">
        <v>506.26559999999995</v>
      </c>
      <c r="BF12" s="53">
        <v>702.65599999999995</v>
      </c>
      <c r="BG12" s="53">
        <v>830.01599999999996</v>
      </c>
      <c r="BH12" s="53">
        <v>881.53599999999994</v>
      </c>
      <c r="BI12" s="53">
        <v>706.30399999999997</v>
      </c>
      <c r="BJ12" s="31">
        <v>3.48</v>
      </c>
      <c r="BK12" s="31">
        <v>4.62</v>
      </c>
      <c r="BL12" s="31">
        <v>2.91</v>
      </c>
      <c r="BM12" s="31">
        <v>1.78</v>
      </c>
      <c r="BN12" s="31">
        <v>2.25</v>
      </c>
      <c r="BO12" s="31">
        <v>2.2999999999999998</v>
      </c>
      <c r="BP12" s="31">
        <v>1.76</v>
      </c>
      <c r="BQ12" s="31">
        <v>1.85</v>
      </c>
      <c r="BR12" s="31">
        <v>3.17</v>
      </c>
      <c r="BS12" s="31">
        <f t="shared" si="11"/>
        <v>7.02</v>
      </c>
      <c r="BT12" s="31">
        <f t="shared" si="12"/>
        <v>8.7200000000000006</v>
      </c>
      <c r="BU12" s="31">
        <f t="shared" si="13"/>
        <v>8.379999999999999</v>
      </c>
      <c r="BV12" s="31">
        <v>358.23</v>
      </c>
      <c r="BW12" s="31">
        <v>987.89</v>
      </c>
      <c r="BX12" s="31">
        <v>455.04</v>
      </c>
      <c r="BY12" s="31">
        <v>3.24</v>
      </c>
      <c r="BZ12" s="31">
        <v>3.24</v>
      </c>
      <c r="CA12" s="31">
        <v>3.24</v>
      </c>
      <c r="CB12" s="55"/>
      <c r="CC12" s="55"/>
      <c r="CD12" s="55"/>
    </row>
    <row r="13" spans="1:99" x14ac:dyDescent="0.35">
      <c r="A13" s="3">
        <v>22</v>
      </c>
      <c r="B13" s="17">
        <v>29</v>
      </c>
      <c r="C13" s="14" t="s">
        <v>108</v>
      </c>
      <c r="D13" s="16">
        <v>1</v>
      </c>
      <c r="E13" s="7">
        <v>4</v>
      </c>
      <c r="F13" s="18">
        <v>3</v>
      </c>
      <c r="G13" s="18">
        <v>1</v>
      </c>
      <c r="H13" s="18" t="str">
        <f t="shared" si="2"/>
        <v>no</v>
      </c>
      <c r="I13" s="34">
        <v>45.833333333333329</v>
      </c>
      <c r="J13" s="31">
        <v>26.6</v>
      </c>
      <c r="K13" s="45">
        <v>40</v>
      </c>
      <c r="L13" s="31" t="str">
        <f t="shared" si="3"/>
        <v>Negative</v>
      </c>
      <c r="M13" s="33">
        <v>7</v>
      </c>
      <c r="N13" s="18" t="s">
        <v>19</v>
      </c>
      <c r="O13" s="3">
        <v>1</v>
      </c>
      <c r="P13" s="31" t="s">
        <v>120</v>
      </c>
      <c r="Q13" s="19" t="s">
        <v>62</v>
      </c>
      <c r="R13" s="19">
        <v>17.399999999999999</v>
      </c>
      <c r="S13" s="19">
        <v>17.8</v>
      </c>
      <c r="T13" s="47" t="s">
        <v>35</v>
      </c>
      <c r="U13" s="55" t="s">
        <v>94</v>
      </c>
      <c r="V13" s="53">
        <v>528.87040000000002</v>
      </c>
      <c r="W13" s="53">
        <v>479.72480000000002</v>
      </c>
      <c r="X13" s="53">
        <v>172.93439999999998</v>
      </c>
      <c r="Y13" s="53" t="str">
        <f t="shared" si="4"/>
        <v>no</v>
      </c>
      <c r="Z13" s="53" t="str">
        <f t="shared" si="5"/>
        <v>no</v>
      </c>
      <c r="AA13" s="31">
        <v>4.8600000000000003</v>
      </c>
      <c r="AB13" s="31">
        <v>4.41</v>
      </c>
      <c r="AC13" s="31">
        <v>1.98</v>
      </c>
      <c r="AD13" s="31">
        <v>21.73</v>
      </c>
      <c r="AE13" s="31">
        <v>29.11</v>
      </c>
      <c r="AF13" s="31">
        <v>22.49</v>
      </c>
      <c r="AG13" s="31">
        <v>8.6</v>
      </c>
      <c r="AH13" s="31">
        <v>8.1999999999999993</v>
      </c>
      <c r="AI13" s="31">
        <v>5.19</v>
      </c>
      <c r="AJ13" s="2">
        <v>0.19707450000000001</v>
      </c>
      <c r="AK13" s="2">
        <v>6.1937700000000005E-2</v>
      </c>
      <c r="AL13" s="2">
        <v>0.15202890000000002</v>
      </c>
      <c r="AM13" s="31">
        <v>3.55</v>
      </c>
      <c r="AN13" s="31">
        <v>3.14</v>
      </c>
      <c r="AO13" s="31">
        <v>2.94</v>
      </c>
      <c r="AP13" s="31">
        <v>1.4</v>
      </c>
      <c r="AQ13" s="31">
        <v>0.83</v>
      </c>
      <c r="AR13" s="31">
        <v>1.01</v>
      </c>
      <c r="AS13" s="31">
        <v>2.86</v>
      </c>
      <c r="AT13" s="31">
        <v>1.53</v>
      </c>
      <c r="AU13" s="31">
        <v>0.78</v>
      </c>
      <c r="AV13" s="31">
        <f t="shared" si="6"/>
        <v>7.8099999999999987</v>
      </c>
      <c r="AW13" s="31">
        <f t="shared" si="7"/>
        <v>5.5</v>
      </c>
      <c r="AX13" s="31">
        <f t="shared" si="8"/>
        <v>4.7300000000000004</v>
      </c>
      <c r="AY13" s="31" t="str">
        <f t="shared" si="9"/>
        <v>Yes</v>
      </c>
      <c r="AZ13" s="31" t="str">
        <f t="shared" si="10"/>
        <v>No</v>
      </c>
      <c r="BA13" s="53">
        <v>313.9008</v>
      </c>
      <c r="BB13" s="53">
        <v>237.23520000000002</v>
      </c>
      <c r="BC13" s="53">
        <v>81.715199999999996</v>
      </c>
      <c r="BD13" s="53">
        <v>49.904640000000001</v>
      </c>
      <c r="BE13" s="53">
        <v>74.847999999999999</v>
      </c>
      <c r="BF13" s="53">
        <v>27.137919999999998</v>
      </c>
      <c r="BG13" s="53">
        <v>47.5456</v>
      </c>
      <c r="BH13" s="53">
        <v>62.651519999999998</v>
      </c>
      <c r="BI13" s="53">
        <v>18.662400000000002</v>
      </c>
      <c r="BJ13" s="31">
        <v>0.52</v>
      </c>
      <c r="BK13" s="31">
        <v>0.72</v>
      </c>
      <c r="BL13" s="31">
        <v>0.26</v>
      </c>
      <c r="BM13" s="31">
        <v>0.48</v>
      </c>
      <c r="BN13" s="31">
        <v>0.61</v>
      </c>
      <c r="BO13" s="31">
        <v>0.28000000000000003</v>
      </c>
      <c r="BP13" s="31">
        <v>2.37</v>
      </c>
      <c r="BQ13" s="31">
        <v>1.48</v>
      </c>
      <c r="BR13" s="31">
        <v>0.68</v>
      </c>
      <c r="BS13" s="31">
        <f t="shared" si="11"/>
        <v>3.37</v>
      </c>
      <c r="BT13" s="31">
        <f t="shared" si="12"/>
        <v>2.81</v>
      </c>
      <c r="BU13" s="31">
        <f t="shared" si="13"/>
        <v>1.2200000000000002</v>
      </c>
      <c r="BV13" s="31">
        <v>1648.6</v>
      </c>
      <c r="BW13" s="31">
        <v>2527</v>
      </c>
      <c r="BX13" s="31">
        <v>4787.8999999999996</v>
      </c>
      <c r="BY13" s="31">
        <v>1.33</v>
      </c>
      <c r="BZ13" s="31">
        <v>1.33</v>
      </c>
      <c r="CA13" s="31">
        <v>1.33</v>
      </c>
      <c r="CB13" s="55"/>
      <c r="CC13" s="55"/>
      <c r="CD13" s="55"/>
    </row>
    <row r="14" spans="1:99" x14ac:dyDescent="0.35">
      <c r="A14" s="16">
        <v>24</v>
      </c>
      <c r="B14" s="17">
        <v>43</v>
      </c>
      <c r="C14" s="14" t="s">
        <v>126</v>
      </c>
      <c r="D14" s="16">
        <v>0</v>
      </c>
      <c r="E14" s="7">
        <v>4</v>
      </c>
      <c r="F14" s="18">
        <v>0</v>
      </c>
      <c r="G14" s="18">
        <v>4</v>
      </c>
      <c r="H14" s="18" t="str">
        <f t="shared" si="2"/>
        <v>no</v>
      </c>
      <c r="I14" s="34">
        <v>12.916666666666668</v>
      </c>
      <c r="J14" s="31">
        <v>21.2</v>
      </c>
      <c r="K14" s="31">
        <v>40</v>
      </c>
      <c r="L14" s="31" t="str">
        <f t="shared" si="3"/>
        <v>Negative</v>
      </c>
      <c r="M14" s="33">
        <v>10</v>
      </c>
      <c r="N14" s="18" t="s">
        <v>19</v>
      </c>
      <c r="O14" s="16">
        <v>8</v>
      </c>
      <c r="P14" s="31" t="s">
        <v>118</v>
      </c>
      <c r="Q14" s="19"/>
      <c r="R14" s="19">
        <v>16.899999999999999</v>
      </c>
      <c r="S14" s="19">
        <v>17.3</v>
      </c>
      <c r="T14" s="47" t="s">
        <v>36</v>
      </c>
      <c r="U14" s="55" t="s">
        <v>93</v>
      </c>
      <c r="V14" s="53">
        <v>783.10400000000004</v>
      </c>
      <c r="W14" s="53">
        <v>1041.3440000000001</v>
      </c>
      <c r="X14" s="53">
        <v>310.34879999999998</v>
      </c>
      <c r="Y14" s="53" t="str">
        <f t="shared" si="4"/>
        <v>no</v>
      </c>
      <c r="Z14" s="53" t="str">
        <f t="shared" si="5"/>
        <v>no</v>
      </c>
      <c r="AA14" s="31">
        <v>5.17</v>
      </c>
      <c r="AB14" s="31">
        <v>7.49</v>
      </c>
      <c r="AC14" s="31">
        <v>2.2200000000000002</v>
      </c>
      <c r="AD14" s="31">
        <v>12.85</v>
      </c>
      <c r="AE14" s="31">
        <v>14.02</v>
      </c>
      <c r="AF14" s="31">
        <v>14.03</v>
      </c>
      <c r="AG14" s="31">
        <v>5.9</v>
      </c>
      <c r="AH14" s="31">
        <v>5.6</v>
      </c>
      <c r="AI14" s="31">
        <v>5.34</v>
      </c>
      <c r="AJ14" s="2">
        <v>0.23085870000000006</v>
      </c>
      <c r="AK14" s="2">
        <v>6.1937700000000005E-2</v>
      </c>
      <c r="AL14" s="2">
        <v>0.94595760000000018</v>
      </c>
      <c r="AM14" s="31">
        <v>4</v>
      </c>
      <c r="AN14" s="31">
        <v>2.13</v>
      </c>
      <c r="AO14" s="31">
        <v>1.88</v>
      </c>
      <c r="AP14" s="31">
        <v>1.9</v>
      </c>
      <c r="AQ14" s="31">
        <v>0.79</v>
      </c>
      <c r="AR14" s="31">
        <v>0.56000000000000005</v>
      </c>
      <c r="AS14" s="31">
        <v>0.94</v>
      </c>
      <c r="AT14" s="31">
        <v>0.41</v>
      </c>
      <c r="AU14" s="31">
        <v>0.3</v>
      </c>
      <c r="AV14" s="31">
        <f t="shared" si="6"/>
        <v>6.84</v>
      </c>
      <c r="AW14" s="31">
        <f t="shared" si="7"/>
        <v>3.33</v>
      </c>
      <c r="AX14" s="31">
        <f t="shared" si="8"/>
        <v>2.7399999999999998</v>
      </c>
      <c r="AY14" s="31" t="str">
        <f t="shared" si="9"/>
        <v>Yes</v>
      </c>
      <c r="AZ14" s="31" t="str">
        <f t="shared" si="10"/>
        <v>Yes</v>
      </c>
      <c r="BA14" s="53">
        <v>72.940799999999996</v>
      </c>
      <c r="BB14" s="53">
        <v>47.370239999999995</v>
      </c>
      <c r="BC14" s="53">
        <v>26.471040000000002</v>
      </c>
      <c r="BD14" s="53">
        <v>101.9072</v>
      </c>
      <c r="BE14" s="53">
        <v>70.163200000000003</v>
      </c>
      <c r="BF14" s="53">
        <v>40.335999999999999</v>
      </c>
      <c r="BG14" s="53">
        <v>125.48480000000001</v>
      </c>
      <c r="BH14" s="53">
        <v>113.76</v>
      </c>
      <c r="BI14" s="53">
        <v>60.585599999999999</v>
      </c>
      <c r="BJ14" s="31">
        <v>0.78</v>
      </c>
      <c r="BK14" s="31">
        <v>0.65</v>
      </c>
      <c r="BL14" s="31">
        <v>0.4</v>
      </c>
      <c r="BM14" s="31">
        <v>0.6</v>
      </c>
      <c r="BN14" s="31">
        <v>0.33</v>
      </c>
      <c r="BO14" s="31">
        <v>0.25</v>
      </c>
      <c r="BP14" s="31">
        <v>0.4</v>
      </c>
      <c r="BQ14" s="31">
        <v>0.21</v>
      </c>
      <c r="BR14" s="31">
        <v>0.17</v>
      </c>
      <c r="BS14" s="31">
        <f t="shared" si="11"/>
        <v>1.7799999999999998</v>
      </c>
      <c r="BT14" s="31">
        <f t="shared" si="12"/>
        <v>1.19</v>
      </c>
      <c r="BU14" s="31">
        <f t="shared" si="13"/>
        <v>0.82000000000000006</v>
      </c>
      <c r="BV14" s="31">
        <v>2159.4</v>
      </c>
      <c r="BW14" s="31">
        <v>1310.7</v>
      </c>
      <c r="BX14" s="31">
        <v>788.85</v>
      </c>
      <c r="BY14" s="31">
        <v>2.62</v>
      </c>
      <c r="BZ14" s="31">
        <v>2.62</v>
      </c>
      <c r="CA14" s="31">
        <v>2.62</v>
      </c>
      <c r="CB14" s="55"/>
      <c r="CC14" s="55"/>
      <c r="CD14" s="55"/>
    </row>
    <row r="15" spans="1:99" x14ac:dyDescent="0.35">
      <c r="A15" s="3">
        <v>27</v>
      </c>
      <c r="B15" s="17">
        <v>28</v>
      </c>
      <c r="C15" s="14" t="s">
        <v>108</v>
      </c>
      <c r="D15" s="16">
        <v>0</v>
      </c>
      <c r="E15" s="7">
        <v>66</v>
      </c>
      <c r="F15" s="18">
        <v>39</v>
      </c>
      <c r="G15" s="18">
        <v>27</v>
      </c>
      <c r="H15" s="18" t="str">
        <f t="shared" si="2"/>
        <v>Yes</v>
      </c>
      <c r="I15" s="34">
        <v>89.166666666666671</v>
      </c>
      <c r="J15" s="31">
        <v>14.5</v>
      </c>
      <c r="K15" s="31">
        <v>29.3</v>
      </c>
      <c r="L15" s="31" t="str">
        <f t="shared" si="3"/>
        <v>Positive</v>
      </c>
      <c r="M15" s="33">
        <v>4</v>
      </c>
      <c r="N15" s="18" t="s">
        <v>19</v>
      </c>
      <c r="O15" s="3" t="s">
        <v>111</v>
      </c>
      <c r="P15" s="31" t="s">
        <v>119</v>
      </c>
      <c r="Q15" s="16"/>
      <c r="R15" s="16">
        <v>20.6</v>
      </c>
      <c r="S15" s="16">
        <v>21.3</v>
      </c>
      <c r="T15" s="48" t="s">
        <v>36</v>
      </c>
      <c r="U15" s="56" t="s">
        <v>94</v>
      </c>
      <c r="V15" s="53">
        <v>5671.4880000000003</v>
      </c>
      <c r="W15" s="53">
        <v>5581.2479999999996</v>
      </c>
      <c r="X15" s="53">
        <v>5601.7280000000001</v>
      </c>
      <c r="Y15" s="53" t="str">
        <f t="shared" si="4"/>
        <v>no</v>
      </c>
      <c r="Z15" s="53" t="str">
        <f t="shared" si="5"/>
        <v>no</v>
      </c>
      <c r="AA15" s="31">
        <v>34.270000000000003</v>
      </c>
      <c r="AB15" s="31">
        <v>41.13</v>
      </c>
      <c r="AC15" s="31">
        <v>34.33</v>
      </c>
      <c r="AD15" s="31">
        <v>28.73</v>
      </c>
      <c r="AE15" s="31">
        <v>34.47</v>
      </c>
      <c r="AF15" s="31">
        <v>26.22</v>
      </c>
      <c r="AG15" s="31">
        <v>14.53</v>
      </c>
      <c r="AH15" s="31">
        <v>11.7</v>
      </c>
      <c r="AI15" s="31">
        <v>10.59</v>
      </c>
      <c r="AJ15" s="2">
        <v>156.18435660000006</v>
      </c>
      <c r="AK15" s="2">
        <v>106.29072390000002</v>
      </c>
      <c r="AL15" s="2">
        <v>78.908629800000014</v>
      </c>
      <c r="AM15" s="31">
        <v>6.61</v>
      </c>
      <c r="AN15" s="31">
        <v>8.4700000000000006</v>
      </c>
      <c r="AO15" s="31">
        <v>8.4</v>
      </c>
      <c r="AP15" s="31">
        <v>4.9800000000000004</v>
      </c>
      <c r="AQ15" s="31">
        <v>5.52</v>
      </c>
      <c r="AR15" s="31">
        <v>5.78</v>
      </c>
      <c r="AS15" s="31">
        <v>6.99</v>
      </c>
      <c r="AT15" s="31">
        <v>3.69</v>
      </c>
      <c r="AU15" s="31">
        <v>6.1</v>
      </c>
      <c r="AV15" s="31">
        <f t="shared" si="6"/>
        <v>18.579999999999998</v>
      </c>
      <c r="AW15" s="31">
        <f t="shared" si="7"/>
        <v>17.68</v>
      </c>
      <c r="AX15" s="31">
        <f t="shared" si="8"/>
        <v>20.28</v>
      </c>
      <c r="AY15" s="31" t="str">
        <f t="shared" si="9"/>
        <v>No</v>
      </c>
      <c r="AZ15" s="31" t="str">
        <f t="shared" si="10"/>
        <v>No</v>
      </c>
      <c r="BA15" s="53">
        <v>1682.6880000000001</v>
      </c>
      <c r="BB15" s="53">
        <v>913.024</v>
      </c>
      <c r="BC15" s="53">
        <v>1259.008</v>
      </c>
      <c r="BD15" s="53">
        <v>829.12</v>
      </c>
      <c r="BE15" s="53">
        <v>1008.832</v>
      </c>
      <c r="BF15" s="53">
        <v>1090.752</v>
      </c>
      <c r="BG15" s="53">
        <v>802.49599999999998</v>
      </c>
      <c r="BH15" s="53">
        <v>1148.096</v>
      </c>
      <c r="BI15" s="53">
        <v>1110.72</v>
      </c>
      <c r="BJ15" s="31">
        <v>4.75</v>
      </c>
      <c r="BK15" s="31">
        <v>7.53</v>
      </c>
      <c r="BL15" s="31">
        <v>6.66</v>
      </c>
      <c r="BM15" s="31">
        <v>4.3899999999999997</v>
      </c>
      <c r="BN15" s="31">
        <v>5.4</v>
      </c>
      <c r="BO15" s="31">
        <v>5.46</v>
      </c>
      <c r="BP15" s="31">
        <v>6.78</v>
      </c>
      <c r="BQ15" s="31">
        <v>3.68</v>
      </c>
      <c r="BR15" s="31">
        <v>5.93</v>
      </c>
      <c r="BS15" s="31">
        <f t="shared" si="11"/>
        <v>15.920000000000002</v>
      </c>
      <c r="BT15" s="31">
        <f t="shared" si="12"/>
        <v>16.61</v>
      </c>
      <c r="BU15" s="31">
        <f t="shared" si="13"/>
        <v>18.05</v>
      </c>
      <c r="BV15" s="31">
        <v>336.17</v>
      </c>
      <c r="BW15" s="31">
        <v>1078.0999999999999</v>
      </c>
      <c r="BX15" s="31">
        <v>2223.1999999999998</v>
      </c>
      <c r="BY15" s="31">
        <v>1.98</v>
      </c>
      <c r="BZ15" s="31">
        <v>1.98</v>
      </c>
      <c r="CA15" s="31">
        <v>1.98</v>
      </c>
      <c r="CB15" s="56"/>
      <c r="CC15" s="56"/>
      <c r="CD15" s="56"/>
    </row>
    <row r="16" spans="1:99" x14ac:dyDescent="0.35">
      <c r="A16" s="16">
        <v>29</v>
      </c>
      <c r="B16" s="17">
        <v>42</v>
      </c>
      <c r="C16" s="14" t="s">
        <v>126</v>
      </c>
      <c r="D16" s="16">
        <v>0</v>
      </c>
      <c r="E16" s="7">
        <v>6</v>
      </c>
      <c r="F16" s="18">
        <v>0</v>
      </c>
      <c r="G16" s="18">
        <v>6</v>
      </c>
      <c r="H16" s="18" t="str">
        <f t="shared" si="2"/>
        <v>no</v>
      </c>
      <c r="I16" s="34">
        <v>71.458333333333343</v>
      </c>
      <c r="J16" s="31">
        <v>24.7</v>
      </c>
      <c r="K16" s="31">
        <v>40</v>
      </c>
      <c r="L16" s="31" t="str">
        <f t="shared" si="3"/>
        <v>Negative</v>
      </c>
      <c r="M16" s="33">
        <v>9</v>
      </c>
      <c r="N16" s="18" t="s">
        <v>19</v>
      </c>
      <c r="O16" s="16">
        <v>4</v>
      </c>
      <c r="P16" s="31" t="s">
        <v>118</v>
      </c>
      <c r="Q16" s="19"/>
      <c r="R16" s="19">
        <v>13.1</v>
      </c>
      <c r="S16" s="19">
        <v>14.5</v>
      </c>
      <c r="T16" s="47" t="s">
        <v>37</v>
      </c>
      <c r="U16" s="55" t="s">
        <v>95</v>
      </c>
      <c r="V16" s="53">
        <v>8256</v>
      </c>
      <c r="W16" s="53">
        <v>6287.424</v>
      </c>
      <c r="X16" s="53">
        <v>221.1712</v>
      </c>
      <c r="Y16" s="53" t="str">
        <f t="shared" si="4"/>
        <v>yes</v>
      </c>
      <c r="Z16" s="53" t="str">
        <f t="shared" si="5"/>
        <v>yes</v>
      </c>
      <c r="AA16" s="31">
        <v>14.79</v>
      </c>
      <c r="AB16" s="31">
        <v>13.52</v>
      </c>
      <c r="AC16" s="31">
        <v>1.42</v>
      </c>
      <c r="AD16" s="31">
        <v>23.78</v>
      </c>
      <c r="AE16" s="31">
        <v>30.69</v>
      </c>
      <c r="AF16" s="31">
        <v>10.46</v>
      </c>
      <c r="AG16" s="31">
        <v>12.03</v>
      </c>
      <c r="AH16" s="31">
        <v>12.5</v>
      </c>
      <c r="AI16" s="31">
        <v>1.97</v>
      </c>
      <c r="AJ16" s="2">
        <v>6.4189980000000011</v>
      </c>
      <c r="AK16" s="2">
        <v>2.0946204000000006</v>
      </c>
      <c r="AL16" s="2">
        <v>1.3175838000000004</v>
      </c>
      <c r="AM16" s="31">
        <v>5.26</v>
      </c>
      <c r="AN16" s="31">
        <v>3.87</v>
      </c>
      <c r="AO16" s="31">
        <v>1.61</v>
      </c>
      <c r="AP16" s="31">
        <v>2.48</v>
      </c>
      <c r="AQ16" s="31">
        <v>2.08</v>
      </c>
      <c r="AR16" s="31">
        <v>0.46</v>
      </c>
      <c r="AS16" s="31">
        <v>4.58</v>
      </c>
      <c r="AT16" s="31">
        <v>3.37</v>
      </c>
      <c r="AU16" s="31">
        <v>0.15</v>
      </c>
      <c r="AV16" s="31">
        <f t="shared" si="6"/>
        <v>12.32</v>
      </c>
      <c r="AW16" s="31">
        <f t="shared" si="7"/>
        <v>9.32</v>
      </c>
      <c r="AX16" s="31">
        <f t="shared" si="8"/>
        <v>2.2200000000000002</v>
      </c>
      <c r="AY16" s="31" t="str">
        <f t="shared" si="9"/>
        <v>Yes</v>
      </c>
      <c r="AZ16" s="31" t="str">
        <f t="shared" si="10"/>
        <v>Yes</v>
      </c>
      <c r="BA16" s="53">
        <v>3222.72</v>
      </c>
      <c r="BB16" s="53">
        <v>2699.712</v>
      </c>
      <c r="BC16" s="53">
        <v>12.94144</v>
      </c>
      <c r="BD16" s="53">
        <v>835.84</v>
      </c>
      <c r="BE16" s="53">
        <v>781.05600000000004</v>
      </c>
      <c r="BF16" s="53">
        <v>15.851520000000001</v>
      </c>
      <c r="BG16" s="53">
        <v>1051.0719999999999</v>
      </c>
      <c r="BH16" s="53">
        <v>814.78399999999999</v>
      </c>
      <c r="BI16" s="53">
        <v>29.728639999999999</v>
      </c>
      <c r="BJ16" s="31">
        <v>2.19</v>
      </c>
      <c r="BK16" s="31">
        <v>2.06</v>
      </c>
      <c r="BL16" s="31">
        <v>0.18</v>
      </c>
      <c r="BM16" s="31">
        <v>1.44</v>
      </c>
      <c r="BN16" s="31">
        <v>1.5</v>
      </c>
      <c r="BO16" s="31">
        <v>0.09</v>
      </c>
      <c r="BP16" s="31">
        <v>3.93</v>
      </c>
      <c r="BQ16" s="31">
        <v>3.13</v>
      </c>
      <c r="BR16" s="31">
        <v>0.08</v>
      </c>
      <c r="BS16" s="31">
        <f t="shared" si="11"/>
        <v>7.5600000000000005</v>
      </c>
      <c r="BT16" s="31">
        <f t="shared" si="12"/>
        <v>6.6899999999999995</v>
      </c>
      <c r="BU16" s="31">
        <f t="shared" si="13"/>
        <v>0.35000000000000003</v>
      </c>
      <c r="BV16" s="31">
        <v>1194.7</v>
      </c>
      <c r="BW16" s="31">
        <v>1358.8</v>
      </c>
      <c r="BX16" s="31">
        <v>1129.3</v>
      </c>
      <c r="BY16" s="31">
        <v>3.78</v>
      </c>
      <c r="BZ16" s="31">
        <v>3.78</v>
      </c>
      <c r="CA16" s="31">
        <v>3.78</v>
      </c>
      <c r="CB16" s="55"/>
      <c r="CC16" s="55"/>
      <c r="CD16" s="55"/>
    </row>
    <row r="17" spans="1:82" x14ac:dyDescent="0.35">
      <c r="A17" s="16">
        <v>30</v>
      </c>
      <c r="B17" s="17">
        <v>25</v>
      </c>
      <c r="C17" s="14" t="s">
        <v>126</v>
      </c>
      <c r="D17" s="16">
        <v>0</v>
      </c>
      <c r="E17" s="7">
        <v>4</v>
      </c>
      <c r="F17" s="18">
        <v>0</v>
      </c>
      <c r="G17" s="18">
        <v>4</v>
      </c>
      <c r="H17" s="18" t="str">
        <f t="shared" si="2"/>
        <v>no</v>
      </c>
      <c r="I17" s="34">
        <v>44.666666666666671</v>
      </c>
      <c r="J17" s="31">
        <v>27.2</v>
      </c>
      <c r="K17" s="31">
        <v>27.6</v>
      </c>
      <c r="L17" s="31" t="str">
        <f t="shared" si="3"/>
        <v>Positive</v>
      </c>
      <c r="M17" s="33">
        <v>8</v>
      </c>
      <c r="N17" s="18" t="s">
        <v>21</v>
      </c>
      <c r="O17" s="16">
        <v>4</v>
      </c>
      <c r="P17" s="31" t="s">
        <v>118</v>
      </c>
      <c r="Q17" s="19"/>
      <c r="R17" s="19">
        <v>17.100000000000001</v>
      </c>
      <c r="S17" s="19">
        <v>18.7</v>
      </c>
      <c r="T17" s="47" t="s">
        <v>35</v>
      </c>
      <c r="U17" s="55" t="s">
        <v>96</v>
      </c>
      <c r="V17" s="53">
        <v>3051.5839999999998</v>
      </c>
      <c r="W17" s="53">
        <v>999.48800000000006</v>
      </c>
      <c r="X17" s="53">
        <v>600.35199999999998</v>
      </c>
      <c r="Y17" s="53" t="str">
        <f t="shared" si="4"/>
        <v>yes</v>
      </c>
      <c r="Z17" s="53" t="str">
        <f t="shared" si="5"/>
        <v>yes</v>
      </c>
      <c r="AA17" s="31">
        <v>12.08</v>
      </c>
      <c r="AB17" s="31">
        <v>7.29</v>
      </c>
      <c r="AC17" s="31">
        <v>5.53</v>
      </c>
      <c r="AD17" s="31">
        <v>29.04</v>
      </c>
      <c r="AE17" s="31">
        <v>16.09</v>
      </c>
      <c r="AF17" s="31">
        <v>14.04</v>
      </c>
      <c r="AG17" s="31">
        <v>19.43</v>
      </c>
      <c r="AH17" s="31">
        <v>5.0999999999999996</v>
      </c>
      <c r="AI17" s="38">
        <v>2.5</v>
      </c>
      <c r="AJ17" s="2">
        <v>1.2781689000000001</v>
      </c>
      <c r="AK17" s="2">
        <v>1.4583513000000004</v>
      </c>
      <c r="AL17" s="2">
        <v>0.21396660000000003</v>
      </c>
      <c r="AM17" s="31">
        <v>4</v>
      </c>
      <c r="AN17" s="31">
        <v>3.79</v>
      </c>
      <c r="AO17" s="31">
        <v>2.89</v>
      </c>
      <c r="AP17" s="31">
        <v>2.1800000000000002</v>
      </c>
      <c r="AQ17" s="31">
        <v>1.7</v>
      </c>
      <c r="AR17" s="31">
        <v>1.1399999999999999</v>
      </c>
      <c r="AS17" s="31">
        <v>4.2300000000000004</v>
      </c>
      <c r="AT17" s="31">
        <v>2.0499999999999998</v>
      </c>
      <c r="AU17" s="31">
        <v>0.95</v>
      </c>
      <c r="AV17" s="31">
        <f t="shared" si="6"/>
        <v>10.41</v>
      </c>
      <c r="AW17" s="31">
        <f t="shared" si="7"/>
        <v>7.54</v>
      </c>
      <c r="AX17" s="31">
        <f t="shared" si="8"/>
        <v>4.9800000000000004</v>
      </c>
      <c r="AY17" s="31" t="str">
        <f t="shared" si="9"/>
        <v>Yes</v>
      </c>
      <c r="AZ17" s="31" t="str">
        <f t="shared" si="10"/>
        <v>Yes</v>
      </c>
      <c r="BA17" s="53">
        <v>1445.44</v>
      </c>
      <c r="BB17" s="53">
        <v>250.47039999999998</v>
      </c>
      <c r="BC17" s="53">
        <v>129.20320000000001</v>
      </c>
      <c r="BD17" s="53">
        <v>334.27840000000003</v>
      </c>
      <c r="BE17" s="53">
        <v>148.7424</v>
      </c>
      <c r="BF17" s="53">
        <v>71.385600000000011</v>
      </c>
      <c r="BG17" s="53">
        <v>416.22399999999999</v>
      </c>
      <c r="BH17" s="53">
        <v>195.72479999999999</v>
      </c>
      <c r="BI17" s="53">
        <v>86.937600000000003</v>
      </c>
      <c r="BJ17" s="31">
        <v>2.0699999999999998</v>
      </c>
      <c r="BK17" s="31">
        <v>1.36</v>
      </c>
      <c r="BL17" s="31">
        <v>0.81</v>
      </c>
      <c r="BM17" s="31">
        <v>1.38</v>
      </c>
      <c r="BN17" s="31">
        <v>1.03</v>
      </c>
      <c r="BO17" s="31">
        <v>0.56999999999999995</v>
      </c>
      <c r="BP17" s="31">
        <v>3.61</v>
      </c>
      <c r="BQ17" s="31">
        <v>1.59</v>
      </c>
      <c r="BR17" s="31">
        <v>0.81</v>
      </c>
      <c r="BS17" s="31">
        <f t="shared" si="11"/>
        <v>7.06</v>
      </c>
      <c r="BT17" s="31">
        <f t="shared" si="12"/>
        <v>3.9800000000000004</v>
      </c>
      <c r="BU17" s="31">
        <f t="shared" si="13"/>
        <v>2.19</v>
      </c>
      <c r="BV17" s="31">
        <v>311.29000000000002</v>
      </c>
      <c r="BW17" s="31">
        <v>798.95</v>
      </c>
      <c r="BX17" s="31">
        <v>1618</v>
      </c>
      <c r="BY17" s="31">
        <v>2.5499999999999998</v>
      </c>
      <c r="BZ17" s="31">
        <v>2.5499999999999998</v>
      </c>
      <c r="CA17" s="31">
        <v>2.5499999999999998</v>
      </c>
      <c r="CB17" s="55"/>
      <c r="CC17" s="55"/>
      <c r="CD17" s="55"/>
    </row>
    <row r="18" spans="1:82" x14ac:dyDescent="0.35">
      <c r="A18" s="3">
        <v>34</v>
      </c>
      <c r="B18" s="17">
        <v>33</v>
      </c>
      <c r="C18" s="14" t="s">
        <v>126</v>
      </c>
      <c r="D18" s="16">
        <v>0</v>
      </c>
      <c r="E18" s="7">
        <v>3</v>
      </c>
      <c r="F18" s="18">
        <v>0</v>
      </c>
      <c r="G18" s="18">
        <v>3</v>
      </c>
      <c r="H18" s="18" t="str">
        <f t="shared" si="2"/>
        <v>no</v>
      </c>
      <c r="I18" s="34">
        <v>53.75</v>
      </c>
      <c r="J18" s="31">
        <v>27.2</v>
      </c>
      <c r="K18" s="31">
        <v>30.4</v>
      </c>
      <c r="L18" s="31" t="str">
        <f t="shared" si="3"/>
        <v>Positive</v>
      </c>
      <c r="M18" s="33">
        <v>9</v>
      </c>
      <c r="N18" s="18" t="s">
        <v>19</v>
      </c>
      <c r="O18" s="3">
        <v>6</v>
      </c>
      <c r="P18" s="31" t="s">
        <v>120</v>
      </c>
      <c r="Q18" s="12" t="s">
        <v>42</v>
      </c>
      <c r="R18" s="12">
        <v>16.3</v>
      </c>
      <c r="S18" s="12">
        <v>18.600000000000001</v>
      </c>
      <c r="T18" s="49" t="s">
        <v>37</v>
      </c>
      <c r="U18" s="57" t="s">
        <v>95</v>
      </c>
      <c r="V18" s="53">
        <v>1309.952</v>
      </c>
      <c r="W18" s="53">
        <v>298.75200000000001</v>
      </c>
      <c r="X18" s="53">
        <v>134.36160000000001</v>
      </c>
      <c r="Y18" s="53" t="str">
        <f t="shared" si="4"/>
        <v>yes</v>
      </c>
      <c r="Z18" s="53" t="str">
        <f t="shared" si="5"/>
        <v>yes</v>
      </c>
      <c r="AA18" s="31">
        <v>12.3</v>
      </c>
      <c r="AB18" s="31">
        <v>3.81</v>
      </c>
      <c r="AC18" s="31">
        <v>2.5499999999999998</v>
      </c>
      <c r="AD18" s="31">
        <v>18.62</v>
      </c>
      <c r="AE18" s="31">
        <v>10.56</v>
      </c>
      <c r="AF18" s="31">
        <v>9.85</v>
      </c>
      <c r="AG18" s="31">
        <v>3.98</v>
      </c>
      <c r="AH18" s="31">
        <v>4.2</v>
      </c>
      <c r="AI18" s="31">
        <v>1.81</v>
      </c>
      <c r="AJ18" s="2">
        <v>0.59122350000000012</v>
      </c>
      <c r="AK18" s="2">
        <v>1.1261400000000001E-2</v>
      </c>
      <c r="AL18" s="2">
        <v>0</v>
      </c>
      <c r="AM18" s="31">
        <v>5.05</v>
      </c>
      <c r="AN18" s="31">
        <v>3.71</v>
      </c>
      <c r="AO18" s="31">
        <v>6.93</v>
      </c>
      <c r="AP18" s="31">
        <v>1.7</v>
      </c>
      <c r="AQ18" s="31">
        <v>1.1000000000000001</v>
      </c>
      <c r="AR18" s="31">
        <v>1.0900000000000001</v>
      </c>
      <c r="AS18" s="31">
        <v>1.69</v>
      </c>
      <c r="AT18" s="31">
        <v>0.99</v>
      </c>
      <c r="AU18" s="31">
        <v>0.71</v>
      </c>
      <c r="AV18" s="31">
        <f t="shared" si="6"/>
        <v>8.44</v>
      </c>
      <c r="AW18" s="31">
        <f t="shared" si="7"/>
        <v>5.8000000000000007</v>
      </c>
      <c r="AX18" s="31">
        <f t="shared" si="8"/>
        <v>8.73</v>
      </c>
      <c r="AY18" s="31" t="str">
        <f t="shared" si="9"/>
        <v>Yes</v>
      </c>
      <c r="AZ18" s="31" t="str">
        <f t="shared" si="10"/>
        <v>No</v>
      </c>
      <c r="BA18" s="53">
        <v>99.513600000000011</v>
      </c>
      <c r="BB18" s="53">
        <v>30.097919999999998</v>
      </c>
      <c r="BC18" s="53">
        <v>11.5776</v>
      </c>
      <c r="BD18" s="53">
        <v>81.702399999999997</v>
      </c>
      <c r="BE18" s="53">
        <v>26.4544</v>
      </c>
      <c r="BF18" s="53">
        <v>8.8915199999999999</v>
      </c>
      <c r="BG18" s="53">
        <v>176.672</v>
      </c>
      <c r="BH18" s="53">
        <v>35.444480000000006</v>
      </c>
      <c r="BI18" s="53">
        <v>20.50752</v>
      </c>
      <c r="BJ18" s="31">
        <v>1.51</v>
      </c>
      <c r="BK18" s="31">
        <v>0.44</v>
      </c>
      <c r="BL18" s="31">
        <v>0.39</v>
      </c>
      <c r="BM18" s="31">
        <v>0.68</v>
      </c>
      <c r="BN18" s="31">
        <v>0.32</v>
      </c>
      <c r="BO18" s="31">
        <v>0.17</v>
      </c>
      <c r="BP18" s="31">
        <v>0.9</v>
      </c>
      <c r="BQ18" s="31">
        <v>0.34</v>
      </c>
      <c r="BR18" s="31">
        <v>0.21</v>
      </c>
      <c r="BS18" s="31">
        <f t="shared" si="11"/>
        <v>3.09</v>
      </c>
      <c r="BT18" s="31">
        <f t="shared" si="12"/>
        <v>1.1000000000000001</v>
      </c>
      <c r="BU18" s="31">
        <f t="shared" si="13"/>
        <v>0.77</v>
      </c>
      <c r="BV18" s="31">
        <v>1783.5</v>
      </c>
      <c r="BW18" s="31">
        <v>3479.7</v>
      </c>
      <c r="BX18" s="31">
        <v>2732.5</v>
      </c>
      <c r="BY18" s="31">
        <v>1.54</v>
      </c>
      <c r="BZ18" s="31">
        <v>1.54</v>
      </c>
      <c r="CA18" s="31">
        <v>1.54</v>
      </c>
      <c r="CB18" s="57"/>
      <c r="CC18" s="57"/>
      <c r="CD18" s="57"/>
    </row>
    <row r="19" spans="1:82" x14ac:dyDescent="0.35">
      <c r="A19" s="16">
        <v>35</v>
      </c>
      <c r="B19" s="17">
        <v>28</v>
      </c>
      <c r="C19" s="14" t="s">
        <v>126</v>
      </c>
      <c r="D19" s="16">
        <v>0</v>
      </c>
      <c r="E19" s="7">
        <v>32</v>
      </c>
      <c r="F19" s="18">
        <v>0</v>
      </c>
      <c r="G19" s="18">
        <v>32</v>
      </c>
      <c r="H19" s="18" t="str">
        <f t="shared" si="2"/>
        <v>Yes</v>
      </c>
      <c r="I19" s="34">
        <v>77.083333333333329</v>
      </c>
      <c r="J19" s="31">
        <v>17.8</v>
      </c>
      <c r="K19" s="31">
        <v>40</v>
      </c>
      <c r="L19" s="31" t="str">
        <f t="shared" si="3"/>
        <v>Negative</v>
      </c>
      <c r="M19" s="33">
        <v>5</v>
      </c>
      <c r="N19" s="18" t="s">
        <v>19</v>
      </c>
      <c r="O19" s="16">
        <v>10</v>
      </c>
      <c r="P19" s="31" t="s">
        <v>118</v>
      </c>
      <c r="Q19" s="19"/>
      <c r="R19" s="19">
        <v>17.3</v>
      </c>
      <c r="S19" s="19">
        <v>18.8</v>
      </c>
      <c r="T19" s="47" t="s">
        <v>36</v>
      </c>
      <c r="U19" s="55" t="s">
        <v>42</v>
      </c>
      <c r="V19" s="53">
        <v>4793.2160000000003</v>
      </c>
      <c r="W19" s="53">
        <v>2151.4879999999998</v>
      </c>
      <c r="X19" s="53">
        <v>311.95519999999999</v>
      </c>
      <c r="Y19" s="53" t="str">
        <f t="shared" si="4"/>
        <v>yes</v>
      </c>
      <c r="Z19" s="53" t="str">
        <f t="shared" si="5"/>
        <v>yes</v>
      </c>
      <c r="AA19" s="31">
        <v>18.2</v>
      </c>
      <c r="AB19" s="31">
        <v>12.55</v>
      </c>
      <c r="AC19" s="31">
        <v>2.4300000000000002</v>
      </c>
      <c r="AD19" s="31">
        <v>25.07</v>
      </c>
      <c r="AE19" s="31">
        <v>18.09</v>
      </c>
      <c r="AF19" s="31">
        <v>11.28</v>
      </c>
      <c r="AG19" s="31">
        <v>12</v>
      </c>
      <c r="AH19" s="31">
        <v>6.9</v>
      </c>
      <c r="AI19" s="31">
        <v>3.22</v>
      </c>
      <c r="AJ19" s="2">
        <v>9.2005638000000012</v>
      </c>
      <c r="AK19" s="2">
        <v>2.6126448000000004</v>
      </c>
      <c r="AL19" s="2">
        <v>0.15202890000000002</v>
      </c>
      <c r="AM19" s="31">
        <v>4.09</v>
      </c>
      <c r="AN19" s="31">
        <v>3.22</v>
      </c>
      <c r="AO19" s="31">
        <v>3.5</v>
      </c>
      <c r="AP19" s="31">
        <v>2.65</v>
      </c>
      <c r="AQ19" s="31">
        <v>1.56</v>
      </c>
      <c r="AR19" s="31">
        <v>1.24</v>
      </c>
      <c r="AS19" s="31">
        <v>2.98</v>
      </c>
      <c r="AT19" s="31">
        <v>0.98</v>
      </c>
      <c r="AU19" s="31">
        <v>0.45</v>
      </c>
      <c r="AV19" s="31">
        <f t="shared" si="6"/>
        <v>9.7200000000000006</v>
      </c>
      <c r="AW19" s="31">
        <f t="shared" si="7"/>
        <v>5.76</v>
      </c>
      <c r="AX19" s="31">
        <f t="shared" si="8"/>
        <v>5.19</v>
      </c>
      <c r="AY19" s="31" t="str">
        <f t="shared" si="9"/>
        <v>Yes</v>
      </c>
      <c r="AZ19" s="31" t="str">
        <f t="shared" si="10"/>
        <v>No</v>
      </c>
      <c r="BA19" s="53">
        <v>1706.88</v>
      </c>
      <c r="BB19" s="53">
        <v>360.12799999999999</v>
      </c>
      <c r="BC19" s="53">
        <v>11.914239999999999</v>
      </c>
      <c r="BD19" s="53">
        <v>640.25599999999997</v>
      </c>
      <c r="BE19" s="53">
        <v>291.64800000000002</v>
      </c>
      <c r="BF19" s="53">
        <v>34.459519999999998</v>
      </c>
      <c r="BG19" s="53">
        <v>503.08479999999997</v>
      </c>
      <c r="BH19" s="53">
        <v>335.27679999999998</v>
      </c>
      <c r="BI19" s="53">
        <v>59.617280000000001</v>
      </c>
      <c r="BJ19" s="31">
        <v>2.2400000000000002</v>
      </c>
      <c r="BK19" s="31">
        <v>1.82</v>
      </c>
      <c r="BL19" s="31">
        <v>0.46</v>
      </c>
      <c r="BM19" s="31">
        <v>2.0299999999999998</v>
      </c>
      <c r="BN19" s="31">
        <v>1.25</v>
      </c>
      <c r="BO19" s="31">
        <v>0.26</v>
      </c>
      <c r="BP19" s="31">
        <v>2.69</v>
      </c>
      <c r="BQ19" s="31">
        <v>0.88</v>
      </c>
      <c r="BR19" s="31">
        <v>0.08</v>
      </c>
      <c r="BS19" s="31">
        <f t="shared" si="11"/>
        <v>6.9599999999999991</v>
      </c>
      <c r="BT19" s="31">
        <f t="shared" si="12"/>
        <v>3.95</v>
      </c>
      <c r="BU19" s="31">
        <f t="shared" si="13"/>
        <v>0.79999999999999993</v>
      </c>
      <c r="BV19" s="31">
        <v>1202.5999999999999</v>
      </c>
      <c r="BW19" s="31">
        <v>1082.8</v>
      </c>
      <c r="BX19" s="31">
        <v>491.71</v>
      </c>
      <c r="BY19" s="31">
        <v>2.9</v>
      </c>
      <c r="BZ19" s="31">
        <v>2.9</v>
      </c>
      <c r="CA19" s="31">
        <v>2.9</v>
      </c>
      <c r="CB19" s="55"/>
      <c r="CC19" s="55"/>
      <c r="CD19" s="55"/>
    </row>
    <row r="20" spans="1:82" x14ac:dyDescent="0.35">
      <c r="A20" s="16">
        <v>41</v>
      </c>
      <c r="B20" s="17">
        <v>35</v>
      </c>
      <c r="C20" s="14" t="s">
        <v>126</v>
      </c>
      <c r="D20" s="16">
        <v>1</v>
      </c>
      <c r="E20" s="7">
        <v>2</v>
      </c>
      <c r="F20" s="18">
        <v>2</v>
      </c>
      <c r="G20" s="18">
        <v>0</v>
      </c>
      <c r="H20" s="18" t="str">
        <f t="shared" si="2"/>
        <v>no</v>
      </c>
      <c r="I20" s="34">
        <v>57.083333333333336</v>
      </c>
      <c r="J20" s="31">
        <v>40</v>
      </c>
      <c r="K20" s="31">
        <v>40</v>
      </c>
      <c r="L20" s="31" t="str">
        <f t="shared" si="3"/>
        <v>Negative</v>
      </c>
      <c r="M20" s="33">
        <v>20</v>
      </c>
      <c r="N20" s="18" t="s">
        <v>19</v>
      </c>
      <c r="O20" s="16">
        <v>8</v>
      </c>
      <c r="P20" s="31" t="s">
        <v>118</v>
      </c>
      <c r="Q20" s="16"/>
      <c r="R20" s="16">
        <v>20.8</v>
      </c>
      <c r="S20" s="16">
        <v>23.7</v>
      </c>
      <c r="T20" s="48" t="s">
        <v>37</v>
      </c>
      <c r="U20" s="56" t="s">
        <v>95</v>
      </c>
      <c r="V20" s="53">
        <v>384.96</v>
      </c>
      <c r="W20" s="53">
        <v>167.46879999999999</v>
      </c>
      <c r="X20" s="53">
        <v>21.060479999999998</v>
      </c>
      <c r="Y20" s="53" t="str">
        <f t="shared" si="4"/>
        <v>yes</v>
      </c>
      <c r="Z20" s="53" t="str">
        <f t="shared" si="5"/>
        <v>yes</v>
      </c>
      <c r="AA20" s="31">
        <v>4.47</v>
      </c>
      <c r="AB20" s="31">
        <v>2.76</v>
      </c>
      <c r="AC20" s="31">
        <v>0.41</v>
      </c>
      <c r="AD20" s="31">
        <v>15.36</v>
      </c>
      <c r="AE20" s="31">
        <v>12.57</v>
      </c>
      <c r="AF20" s="31">
        <v>9.1199999999999992</v>
      </c>
      <c r="AG20" s="31">
        <v>5.35</v>
      </c>
      <c r="AH20" s="31">
        <v>3.9</v>
      </c>
      <c r="AI20" s="31">
        <v>1.96</v>
      </c>
      <c r="AJ20" s="2">
        <v>2.4493545000000005</v>
      </c>
      <c r="AK20" s="2">
        <v>0.14076750000000002</v>
      </c>
      <c r="AL20" s="2">
        <v>0</v>
      </c>
      <c r="AM20" s="31">
        <v>4.41</v>
      </c>
      <c r="AN20" s="31">
        <v>6.9</v>
      </c>
      <c r="AO20" s="31">
        <v>11.01</v>
      </c>
      <c r="AP20" s="31">
        <v>1.9</v>
      </c>
      <c r="AQ20" s="31">
        <v>2.08</v>
      </c>
      <c r="AR20" s="31">
        <v>2.88</v>
      </c>
      <c r="AS20" s="31">
        <v>2.02</v>
      </c>
      <c r="AT20" s="31">
        <v>1.27</v>
      </c>
      <c r="AU20" s="31">
        <v>0.96</v>
      </c>
      <c r="AV20" s="31">
        <f t="shared" si="6"/>
        <v>8.33</v>
      </c>
      <c r="AW20" s="31">
        <f t="shared" si="7"/>
        <v>10.25</v>
      </c>
      <c r="AX20" s="31">
        <f t="shared" si="8"/>
        <v>14.850000000000001</v>
      </c>
      <c r="AY20" s="31" t="str">
        <f t="shared" si="9"/>
        <v>No</v>
      </c>
      <c r="AZ20" s="31" t="str">
        <f t="shared" si="10"/>
        <v>No</v>
      </c>
      <c r="BA20" s="53">
        <v>101.74080000000001</v>
      </c>
      <c r="BB20" s="53">
        <v>38.230400000000003</v>
      </c>
      <c r="BC20" s="53">
        <v>0.97855999999999999</v>
      </c>
      <c r="BD20" s="53">
        <v>42.263680000000001</v>
      </c>
      <c r="BE20" s="53">
        <v>35.763199999999998</v>
      </c>
      <c r="BF20" s="53">
        <v>2.6041599999999998</v>
      </c>
      <c r="BG20" s="53">
        <v>42.871679999999998</v>
      </c>
      <c r="BH20" s="53">
        <v>32.757759999999998</v>
      </c>
      <c r="BI20" s="53">
        <v>7.9859200000000001</v>
      </c>
      <c r="BJ20" s="31">
        <v>0.48</v>
      </c>
      <c r="BK20" s="31">
        <v>0.55000000000000004</v>
      </c>
      <c r="BL20" s="31">
        <v>0.16</v>
      </c>
      <c r="BM20" s="31">
        <v>0.46</v>
      </c>
      <c r="BN20" s="31">
        <v>0.56000000000000005</v>
      </c>
      <c r="BO20" s="31">
        <v>0.05</v>
      </c>
      <c r="BP20" s="31">
        <v>1.01</v>
      </c>
      <c r="BQ20" s="31">
        <v>0.55000000000000004</v>
      </c>
      <c r="BR20" s="31">
        <v>0.02</v>
      </c>
      <c r="BS20" s="31">
        <f t="shared" si="11"/>
        <v>1.95</v>
      </c>
      <c r="BT20" s="31">
        <f t="shared" si="12"/>
        <v>1.6600000000000001</v>
      </c>
      <c r="BU20" s="31">
        <f t="shared" si="13"/>
        <v>0.23</v>
      </c>
      <c r="BV20" s="31">
        <v>1459</v>
      </c>
      <c r="BW20" s="31">
        <v>2559.6</v>
      </c>
      <c r="BX20" s="31">
        <v>2117</v>
      </c>
      <c r="BY20" s="31">
        <v>1.5</v>
      </c>
      <c r="BZ20" s="31">
        <v>1.5</v>
      </c>
      <c r="CA20" s="31">
        <v>1.5</v>
      </c>
      <c r="CB20" s="56"/>
      <c r="CC20" s="56"/>
      <c r="CD20" s="56"/>
    </row>
    <row r="21" spans="1:82" x14ac:dyDescent="0.35">
      <c r="A21" s="16">
        <v>42</v>
      </c>
      <c r="B21" s="17">
        <v>32</v>
      </c>
      <c r="C21" s="14" t="s">
        <v>108</v>
      </c>
      <c r="D21" s="16">
        <v>1</v>
      </c>
      <c r="E21" s="7">
        <v>7</v>
      </c>
      <c r="F21" s="18">
        <v>1</v>
      </c>
      <c r="G21" s="18">
        <v>6</v>
      </c>
      <c r="H21" s="18" t="str">
        <f t="shared" si="2"/>
        <v>no</v>
      </c>
      <c r="I21" s="34">
        <v>49.583333333333336</v>
      </c>
      <c r="J21" s="31">
        <v>18.7</v>
      </c>
      <c r="K21" s="31">
        <v>30.3</v>
      </c>
      <c r="L21" s="31" t="str">
        <f t="shared" si="3"/>
        <v>Positive</v>
      </c>
      <c r="M21" s="33">
        <v>4</v>
      </c>
      <c r="N21" s="18" t="s">
        <v>19</v>
      </c>
      <c r="O21" s="16">
        <v>8</v>
      </c>
      <c r="P21" s="31" t="s">
        <v>118</v>
      </c>
      <c r="Q21" s="19"/>
      <c r="R21" s="19">
        <v>17.100000000000001</v>
      </c>
      <c r="S21" s="19">
        <v>19.399999999999999</v>
      </c>
      <c r="T21" s="47" t="s">
        <v>35</v>
      </c>
      <c r="U21" s="55" t="s">
        <v>42</v>
      </c>
      <c r="V21" s="53">
        <v>1603.136</v>
      </c>
      <c r="W21" s="53">
        <v>753.47199999999998</v>
      </c>
      <c r="X21" s="53">
        <v>119.232</v>
      </c>
      <c r="Y21" s="53" t="str">
        <f t="shared" si="4"/>
        <v>yes</v>
      </c>
      <c r="Z21" s="53" t="str">
        <f t="shared" si="5"/>
        <v>yes</v>
      </c>
      <c r="AA21" s="31">
        <v>12.2</v>
      </c>
      <c r="AB21" s="31">
        <v>6.48</v>
      </c>
      <c r="AC21" s="31">
        <v>1.26</v>
      </c>
      <c r="AD21" s="31">
        <v>22.87</v>
      </c>
      <c r="AE21" s="31">
        <v>20.49</v>
      </c>
      <c r="AF21" s="31">
        <v>14.77</v>
      </c>
      <c r="AG21" s="31">
        <v>6.24</v>
      </c>
      <c r="AH21" s="31">
        <v>6.2</v>
      </c>
      <c r="AI21" s="31">
        <v>4.01</v>
      </c>
      <c r="AJ21" s="2">
        <v>10.805313300000002</v>
      </c>
      <c r="AK21" s="2">
        <v>1.9369608000000003</v>
      </c>
      <c r="AL21" s="2">
        <v>0.30405780000000004</v>
      </c>
      <c r="AM21" s="31">
        <v>3.2</v>
      </c>
      <c r="AN21" s="31">
        <v>3.79</v>
      </c>
      <c r="AO21" s="31">
        <v>2.95</v>
      </c>
      <c r="AP21" s="31">
        <v>1.61</v>
      </c>
      <c r="AQ21" s="31">
        <v>1.74</v>
      </c>
      <c r="AR21" s="31">
        <v>0.9</v>
      </c>
      <c r="AS21" s="31">
        <v>2.3199999999999998</v>
      </c>
      <c r="AT21" s="31">
        <v>1.47</v>
      </c>
      <c r="AU21" s="31">
        <v>0.5</v>
      </c>
      <c r="AV21" s="31">
        <f t="shared" si="6"/>
        <v>7.1300000000000008</v>
      </c>
      <c r="AW21" s="31">
        <f t="shared" si="7"/>
        <v>7</v>
      </c>
      <c r="AX21" s="31">
        <f t="shared" si="8"/>
        <v>4.3499999999999996</v>
      </c>
      <c r="AY21" s="31" t="str">
        <f t="shared" si="9"/>
        <v>No</v>
      </c>
      <c r="AZ21" s="31" t="str">
        <f t="shared" si="10"/>
        <v>No</v>
      </c>
      <c r="BA21" s="53">
        <v>452.87040000000002</v>
      </c>
      <c r="BB21" s="53">
        <v>188.4992</v>
      </c>
      <c r="BC21" s="53">
        <v>23.874560000000002</v>
      </c>
      <c r="BD21" s="53">
        <v>176.3904</v>
      </c>
      <c r="BE21" s="53">
        <v>130.27199999999999</v>
      </c>
      <c r="BF21" s="53">
        <v>26.26304</v>
      </c>
      <c r="BG21" s="53">
        <v>194.7456</v>
      </c>
      <c r="BH21" s="53">
        <v>130.5856</v>
      </c>
      <c r="BI21" s="53">
        <v>30.74624</v>
      </c>
      <c r="BJ21" s="31">
        <v>1.34</v>
      </c>
      <c r="BK21" s="31">
        <v>1.0900000000000001</v>
      </c>
      <c r="BL21" s="31">
        <v>0.31</v>
      </c>
      <c r="BM21" s="31">
        <v>1.02</v>
      </c>
      <c r="BN21" s="31">
        <v>1</v>
      </c>
      <c r="BO21" s="31">
        <v>0.24</v>
      </c>
      <c r="BP21" s="31">
        <v>2.15</v>
      </c>
      <c r="BQ21" s="31">
        <v>1.23</v>
      </c>
      <c r="BR21" s="31">
        <v>0.24</v>
      </c>
      <c r="BS21" s="31">
        <f t="shared" si="11"/>
        <v>4.51</v>
      </c>
      <c r="BT21" s="31">
        <f t="shared" si="12"/>
        <v>3.32</v>
      </c>
      <c r="BU21" s="31">
        <f t="shared" si="13"/>
        <v>0.79</v>
      </c>
      <c r="BV21" s="31">
        <v>1581.2</v>
      </c>
      <c r="BW21" s="31">
        <v>2689</v>
      </c>
      <c r="BX21" s="31">
        <v>833.32</v>
      </c>
      <c r="BY21" s="31">
        <v>1.85</v>
      </c>
      <c r="BZ21" s="31">
        <v>1.85</v>
      </c>
      <c r="CA21" s="31">
        <v>1.85</v>
      </c>
      <c r="CB21" s="55"/>
      <c r="CC21" s="55"/>
      <c r="CD21" s="55"/>
    </row>
    <row r="22" spans="1:82" x14ac:dyDescent="0.35">
      <c r="A22" s="3">
        <v>43</v>
      </c>
      <c r="B22" s="17">
        <v>18</v>
      </c>
      <c r="C22" s="14" t="s">
        <v>126</v>
      </c>
      <c r="D22" s="16">
        <v>0</v>
      </c>
      <c r="E22" s="7">
        <v>0</v>
      </c>
      <c r="F22" s="18">
        <v>0</v>
      </c>
      <c r="G22" s="18">
        <v>0</v>
      </c>
      <c r="H22" s="18" t="str">
        <f t="shared" si="2"/>
        <v>no</v>
      </c>
      <c r="I22" s="34">
        <v>15.833333333333332</v>
      </c>
      <c r="J22" s="31">
        <v>21.6</v>
      </c>
      <c r="K22" s="31">
        <v>40</v>
      </c>
      <c r="L22" s="31" t="str">
        <f t="shared" si="3"/>
        <v>Negative</v>
      </c>
      <c r="M22" s="33">
        <v>5</v>
      </c>
      <c r="N22" s="18" t="s">
        <v>21</v>
      </c>
      <c r="O22" s="3" t="s">
        <v>111</v>
      </c>
      <c r="P22" s="31" t="s">
        <v>119</v>
      </c>
      <c r="Q22" s="19"/>
      <c r="R22" s="19">
        <v>16.7</v>
      </c>
      <c r="S22" s="19">
        <v>18.5</v>
      </c>
      <c r="T22" s="47" t="s">
        <v>36</v>
      </c>
      <c r="U22" s="55" t="s">
        <v>42</v>
      </c>
      <c r="V22" s="53">
        <v>391.67359999999996</v>
      </c>
      <c r="W22" s="53">
        <v>286.15679999999998</v>
      </c>
      <c r="X22" s="53">
        <v>170.048</v>
      </c>
      <c r="Y22" s="53" t="str">
        <f t="shared" si="4"/>
        <v>yes</v>
      </c>
      <c r="Z22" s="53" t="str">
        <f t="shared" si="5"/>
        <v>no</v>
      </c>
      <c r="AA22" s="31">
        <v>2.88</v>
      </c>
      <c r="AB22" s="31">
        <v>3.15</v>
      </c>
      <c r="AC22" s="31">
        <v>1.63</v>
      </c>
      <c r="AD22" s="31">
        <v>10.85</v>
      </c>
      <c r="AE22" s="31">
        <v>10.8</v>
      </c>
      <c r="AF22" s="31">
        <v>11.61</v>
      </c>
      <c r="AG22" s="31">
        <v>3.46</v>
      </c>
      <c r="AH22" s="31">
        <v>3</v>
      </c>
      <c r="AI22" s="31">
        <v>2.86</v>
      </c>
      <c r="AJ22" s="2">
        <v>3.4234656000000006</v>
      </c>
      <c r="AK22" s="2">
        <v>3.0631008000000004</v>
      </c>
      <c r="AL22" s="2">
        <v>0.54054720000000012</v>
      </c>
      <c r="AM22" s="31">
        <v>3.42</v>
      </c>
      <c r="AN22" s="31">
        <v>3.43</v>
      </c>
      <c r="AO22" s="31">
        <v>3.23</v>
      </c>
      <c r="AP22" s="31">
        <v>1.61</v>
      </c>
      <c r="AQ22" s="31">
        <v>1.41</v>
      </c>
      <c r="AR22" s="31">
        <v>1.1399999999999999</v>
      </c>
      <c r="AS22" s="31">
        <v>1.86</v>
      </c>
      <c r="AT22" s="31">
        <v>0.85</v>
      </c>
      <c r="AU22" s="31">
        <v>0.47</v>
      </c>
      <c r="AV22" s="31">
        <f t="shared" si="6"/>
        <v>6.8900000000000006</v>
      </c>
      <c r="AW22" s="31">
        <f t="shared" si="7"/>
        <v>5.6899999999999995</v>
      </c>
      <c r="AX22" s="31">
        <f t="shared" si="8"/>
        <v>4.84</v>
      </c>
      <c r="AY22" s="31" t="str">
        <f t="shared" si="9"/>
        <v>Yes</v>
      </c>
      <c r="AZ22" s="31" t="str">
        <f t="shared" si="10"/>
        <v>No</v>
      </c>
      <c r="BA22" s="53">
        <v>59.581440000000001</v>
      </c>
      <c r="BB22" s="53">
        <v>32.485120000000002</v>
      </c>
      <c r="BC22" s="53">
        <v>20.86336</v>
      </c>
      <c r="BD22" s="53">
        <v>41.873919999999998</v>
      </c>
      <c r="BE22" s="53">
        <v>48.88832</v>
      </c>
      <c r="BF22" s="53">
        <v>33.502720000000004</v>
      </c>
      <c r="BG22" s="53">
        <v>55.713279999999997</v>
      </c>
      <c r="BH22" s="53">
        <v>65.849600000000009</v>
      </c>
      <c r="BI22" s="53">
        <v>37.89376</v>
      </c>
      <c r="BJ22" s="31">
        <v>0.4</v>
      </c>
      <c r="BK22" s="31">
        <v>0.7</v>
      </c>
      <c r="BL22" s="31">
        <v>0.34</v>
      </c>
      <c r="BM22" s="31">
        <v>0.3</v>
      </c>
      <c r="BN22" s="31">
        <v>0.51</v>
      </c>
      <c r="BO22" s="31">
        <v>0.28999999999999998</v>
      </c>
      <c r="BP22" s="31">
        <v>0.43</v>
      </c>
      <c r="BQ22" s="31">
        <v>0.32</v>
      </c>
      <c r="BR22" s="31">
        <v>0.19</v>
      </c>
      <c r="BS22" s="31">
        <f t="shared" si="11"/>
        <v>1.1299999999999999</v>
      </c>
      <c r="BT22" s="31">
        <f t="shared" si="12"/>
        <v>1.53</v>
      </c>
      <c r="BU22" s="31">
        <f t="shared" si="13"/>
        <v>0.82000000000000006</v>
      </c>
      <c r="BV22" s="31">
        <v>1528.7</v>
      </c>
      <c r="BW22" s="31">
        <v>1420.2</v>
      </c>
      <c r="BX22" s="31">
        <v>1732.6</v>
      </c>
      <c r="BY22" s="31">
        <v>2.02</v>
      </c>
      <c r="BZ22" s="31">
        <v>2.02</v>
      </c>
      <c r="CA22" s="31">
        <v>2.02</v>
      </c>
      <c r="CB22" s="55"/>
      <c r="CC22" s="55"/>
      <c r="CD22" s="55"/>
    </row>
    <row r="23" spans="1:82" x14ac:dyDescent="0.35">
      <c r="A23" s="3">
        <v>49</v>
      </c>
      <c r="B23" s="17">
        <v>21</v>
      </c>
      <c r="C23" s="14" t="s">
        <v>126</v>
      </c>
      <c r="D23" s="16">
        <v>1</v>
      </c>
      <c r="E23" s="7">
        <v>1</v>
      </c>
      <c r="F23" s="18">
        <v>1</v>
      </c>
      <c r="G23" s="18">
        <v>0</v>
      </c>
      <c r="H23" s="18" t="str">
        <f t="shared" si="2"/>
        <v>no</v>
      </c>
      <c r="I23" s="34">
        <v>98</v>
      </c>
      <c r="J23" s="31">
        <v>19.5</v>
      </c>
      <c r="K23" s="31">
        <v>40</v>
      </c>
      <c r="L23" s="31" t="str">
        <f t="shared" si="3"/>
        <v>Negative</v>
      </c>
      <c r="M23" s="33">
        <v>3</v>
      </c>
      <c r="N23" s="18" t="s">
        <v>21</v>
      </c>
      <c r="O23" s="16">
        <v>8</v>
      </c>
      <c r="P23" s="31" t="s">
        <v>118</v>
      </c>
      <c r="Q23" s="19" t="s">
        <v>43</v>
      </c>
      <c r="R23" s="19">
        <v>18.600000000000001</v>
      </c>
      <c r="S23" s="19">
        <v>19</v>
      </c>
      <c r="T23" s="47" t="s">
        <v>35</v>
      </c>
      <c r="U23" s="55" t="s">
        <v>97</v>
      </c>
      <c r="V23" s="53">
        <v>2400.192</v>
      </c>
      <c r="W23" s="53">
        <v>2619.9679999999998</v>
      </c>
      <c r="X23" s="53">
        <v>580.85759999999993</v>
      </c>
      <c r="Y23" s="53" t="str">
        <f t="shared" si="4"/>
        <v>no</v>
      </c>
      <c r="Z23" s="53" t="str">
        <f t="shared" si="5"/>
        <v>yes</v>
      </c>
      <c r="AA23" s="31">
        <v>17.03</v>
      </c>
      <c r="AB23" s="31">
        <v>21.22</v>
      </c>
      <c r="AC23" s="31">
        <v>7.88</v>
      </c>
      <c r="AD23" s="31">
        <v>21.63</v>
      </c>
      <c r="AE23" s="31">
        <v>39.21</v>
      </c>
      <c r="AF23" s="31">
        <v>16.88</v>
      </c>
      <c r="AG23" s="31">
        <v>9.1</v>
      </c>
      <c r="AH23" s="31">
        <v>9.8000000000000007</v>
      </c>
      <c r="AI23" s="31">
        <v>2.84</v>
      </c>
      <c r="AJ23" s="2">
        <v>139.04450580000005</v>
      </c>
      <c r="AK23" s="2">
        <v>128.92613790000004</v>
      </c>
      <c r="AL23" s="2">
        <v>278.15094930000004</v>
      </c>
      <c r="AM23" s="31">
        <v>3.82</v>
      </c>
      <c r="AN23" s="31">
        <v>3.08</v>
      </c>
      <c r="AO23" s="31">
        <v>2.37</v>
      </c>
      <c r="AP23" s="31">
        <v>2.23</v>
      </c>
      <c r="AQ23" s="31">
        <v>2.1800000000000002</v>
      </c>
      <c r="AR23" s="31">
        <v>1.58</v>
      </c>
      <c r="AS23" s="31">
        <v>10.82</v>
      </c>
      <c r="AT23" s="31">
        <v>10.62</v>
      </c>
      <c r="AU23" s="31">
        <v>3.45</v>
      </c>
      <c r="AV23" s="31">
        <f t="shared" si="6"/>
        <v>16.87</v>
      </c>
      <c r="AW23" s="31">
        <f t="shared" si="7"/>
        <v>15.879999999999999</v>
      </c>
      <c r="AX23" s="31">
        <f t="shared" si="8"/>
        <v>7.4</v>
      </c>
      <c r="AY23" s="31" t="str">
        <f t="shared" si="9"/>
        <v>No</v>
      </c>
      <c r="AZ23" s="31" t="str">
        <f t="shared" si="10"/>
        <v>Yes</v>
      </c>
      <c r="BA23" s="53">
        <v>1604.9280000000001</v>
      </c>
      <c r="BB23" s="53">
        <v>1592.704</v>
      </c>
      <c r="BC23" s="53">
        <v>271.62240000000003</v>
      </c>
      <c r="BD23" s="53">
        <v>165.72800000000001</v>
      </c>
      <c r="BE23" s="53">
        <v>257.0496</v>
      </c>
      <c r="BF23" s="53">
        <v>106.0672</v>
      </c>
      <c r="BG23" s="53">
        <v>117.98399999999999</v>
      </c>
      <c r="BH23" s="53">
        <v>160.2176</v>
      </c>
      <c r="BI23" s="53">
        <v>74.8352</v>
      </c>
      <c r="BJ23" s="31">
        <v>0.9</v>
      </c>
      <c r="BK23" s="31">
        <v>1.4</v>
      </c>
      <c r="BL23" s="31">
        <v>1.06</v>
      </c>
      <c r="BM23" s="31">
        <v>1.21</v>
      </c>
      <c r="BN23" s="31">
        <v>1.96</v>
      </c>
      <c r="BO23" s="31">
        <v>1.34</v>
      </c>
      <c r="BP23" s="31">
        <v>10.11</v>
      </c>
      <c r="BQ23" s="31">
        <v>10.58</v>
      </c>
      <c r="BR23" s="31">
        <v>3.37</v>
      </c>
      <c r="BS23" s="31">
        <f t="shared" si="11"/>
        <v>12.219999999999999</v>
      </c>
      <c r="BT23" s="31">
        <f t="shared" si="12"/>
        <v>13.94</v>
      </c>
      <c r="BU23" s="31">
        <f t="shared" si="13"/>
        <v>5.7700000000000005</v>
      </c>
      <c r="BV23" s="31">
        <v>1908.2</v>
      </c>
      <c r="BW23" s="31">
        <v>2308</v>
      </c>
      <c r="BX23" s="31">
        <v>1052</v>
      </c>
      <c r="BY23" s="31">
        <v>1.3</v>
      </c>
      <c r="BZ23" s="31">
        <v>1.3</v>
      </c>
      <c r="CA23" s="31">
        <v>1.3</v>
      </c>
      <c r="CB23" s="55"/>
      <c r="CC23" s="55"/>
      <c r="CD23" s="55"/>
    </row>
    <row r="24" spans="1:82" x14ac:dyDescent="0.35">
      <c r="A24" s="16">
        <v>50</v>
      </c>
      <c r="B24" s="17">
        <v>38</v>
      </c>
      <c r="C24" s="14" t="s">
        <v>126</v>
      </c>
      <c r="D24" s="16">
        <v>0</v>
      </c>
      <c r="E24" s="7">
        <v>0</v>
      </c>
      <c r="F24" s="18">
        <v>0</v>
      </c>
      <c r="G24" s="18">
        <v>0</v>
      </c>
      <c r="H24" s="18" t="str">
        <f t="shared" si="2"/>
        <v>no</v>
      </c>
      <c r="I24" s="34" t="s">
        <v>34</v>
      </c>
      <c r="J24" s="31">
        <v>19.899999999999999</v>
      </c>
      <c r="K24" s="31">
        <v>40</v>
      </c>
      <c r="L24" s="31" t="str">
        <f t="shared" si="3"/>
        <v>Negative</v>
      </c>
      <c r="M24" s="33">
        <v>6</v>
      </c>
      <c r="N24" s="18" t="s">
        <v>19</v>
      </c>
      <c r="O24" s="16">
        <v>24</v>
      </c>
      <c r="P24" s="31" t="s">
        <v>118</v>
      </c>
      <c r="Q24" s="19"/>
      <c r="R24" s="19">
        <v>20.5</v>
      </c>
      <c r="S24" s="19">
        <v>20.5</v>
      </c>
      <c r="T24" s="47" t="s">
        <v>38</v>
      </c>
      <c r="U24" s="55" t="s">
        <v>93</v>
      </c>
      <c r="V24" s="53">
        <v>5096.96</v>
      </c>
      <c r="W24" s="53">
        <v>5057.0240000000003</v>
      </c>
      <c r="X24" s="53">
        <v>1460.864</v>
      </c>
      <c r="Y24" s="53" t="str">
        <f t="shared" si="4"/>
        <v>no</v>
      </c>
      <c r="Z24" s="53" t="str">
        <f t="shared" si="5"/>
        <v>no</v>
      </c>
      <c r="AA24" s="31">
        <v>12.9</v>
      </c>
      <c r="AB24" s="31">
        <v>12.1</v>
      </c>
      <c r="AC24" s="31">
        <v>5.78</v>
      </c>
      <c r="AD24" s="31">
        <v>28.83</v>
      </c>
      <c r="AE24" s="31">
        <v>28.16</v>
      </c>
      <c r="AF24" s="31">
        <v>18.29</v>
      </c>
      <c r="AG24" s="31">
        <v>9</v>
      </c>
      <c r="AH24" s="31">
        <v>9.6999999999999993</v>
      </c>
      <c r="AI24" s="31">
        <v>5.14</v>
      </c>
      <c r="AJ24" s="2">
        <v>13.733277300000003</v>
      </c>
      <c r="AK24" s="2">
        <v>4.921231800000001</v>
      </c>
      <c r="AL24" s="2">
        <v>4.3356390000000014</v>
      </c>
      <c r="AM24" s="31">
        <v>2.63</v>
      </c>
      <c r="AN24" s="31">
        <v>3.19</v>
      </c>
      <c r="AO24" s="31">
        <v>2.4700000000000002</v>
      </c>
      <c r="AP24" s="31">
        <v>1.85</v>
      </c>
      <c r="AQ24" s="31">
        <v>2.14</v>
      </c>
      <c r="AR24" s="31">
        <v>1.41</v>
      </c>
      <c r="AS24" s="31">
        <v>2.85</v>
      </c>
      <c r="AT24" s="31">
        <v>1.98</v>
      </c>
      <c r="AU24" s="31">
        <v>1.18</v>
      </c>
      <c r="AV24" s="31">
        <f t="shared" si="6"/>
        <v>7.33</v>
      </c>
      <c r="AW24" s="31">
        <f t="shared" si="7"/>
        <v>7.3100000000000005</v>
      </c>
      <c r="AX24" s="31">
        <f t="shared" si="8"/>
        <v>5.0599999999999996</v>
      </c>
      <c r="AY24" s="31" t="str">
        <f t="shared" si="9"/>
        <v>No</v>
      </c>
      <c r="AZ24" s="31" t="str">
        <f t="shared" si="10"/>
        <v>No</v>
      </c>
      <c r="BA24" s="53">
        <v>1637.056</v>
      </c>
      <c r="BB24" s="53">
        <v>1387.712</v>
      </c>
      <c r="BC24" s="53">
        <v>387.59679999999997</v>
      </c>
      <c r="BD24" s="53">
        <v>695.74400000000003</v>
      </c>
      <c r="BE24" s="53">
        <v>1012.48</v>
      </c>
      <c r="BF24" s="53">
        <v>283.23840000000001</v>
      </c>
      <c r="BG24" s="53">
        <v>646.27200000000005</v>
      </c>
      <c r="BH24" s="53">
        <v>942.65599999999995</v>
      </c>
      <c r="BI24" s="53">
        <v>249.11360000000002</v>
      </c>
      <c r="BJ24" s="31">
        <v>1.55</v>
      </c>
      <c r="BK24" s="31">
        <v>2.25</v>
      </c>
      <c r="BL24" s="31">
        <v>1.04</v>
      </c>
      <c r="BM24" s="31">
        <v>1.44</v>
      </c>
      <c r="BN24" s="31">
        <v>1.95</v>
      </c>
      <c r="BO24" s="31">
        <v>1</v>
      </c>
      <c r="BP24" s="31">
        <v>2.68</v>
      </c>
      <c r="BQ24" s="31">
        <v>1.96</v>
      </c>
      <c r="BR24" s="31">
        <v>1.0900000000000001</v>
      </c>
      <c r="BS24" s="31">
        <f t="shared" si="11"/>
        <v>5.67</v>
      </c>
      <c r="BT24" s="31">
        <f t="shared" si="12"/>
        <v>6.16</v>
      </c>
      <c r="BU24" s="31">
        <f t="shared" si="13"/>
        <v>3.13</v>
      </c>
      <c r="BV24" s="31">
        <v>1540.2</v>
      </c>
      <c r="BW24" s="31">
        <v>1355.3</v>
      </c>
      <c r="BX24" s="31">
        <v>1796.5</v>
      </c>
      <c r="BY24" s="31">
        <v>3.61</v>
      </c>
      <c r="BZ24" s="31">
        <v>3.61</v>
      </c>
      <c r="CA24" s="31">
        <v>3.61</v>
      </c>
      <c r="CB24" s="55"/>
      <c r="CC24" s="55"/>
      <c r="CD24" s="55"/>
    </row>
    <row r="25" spans="1:82" x14ac:dyDescent="0.35">
      <c r="A25" s="16">
        <v>51</v>
      </c>
      <c r="B25" s="17">
        <v>52</v>
      </c>
      <c r="C25" s="14" t="s">
        <v>126</v>
      </c>
      <c r="D25" s="16">
        <v>0</v>
      </c>
      <c r="E25" s="7">
        <v>7</v>
      </c>
      <c r="F25" s="18">
        <v>0</v>
      </c>
      <c r="G25" s="18">
        <v>7</v>
      </c>
      <c r="H25" s="18" t="str">
        <f t="shared" si="2"/>
        <v>no</v>
      </c>
      <c r="I25" s="34">
        <v>15.83</v>
      </c>
      <c r="J25" s="31">
        <v>22.5</v>
      </c>
      <c r="K25" s="31">
        <v>40</v>
      </c>
      <c r="L25" s="31" t="str">
        <f t="shared" si="3"/>
        <v>Negative</v>
      </c>
      <c r="M25" s="33">
        <v>6</v>
      </c>
      <c r="N25" s="18" t="s">
        <v>19</v>
      </c>
      <c r="O25" s="16">
        <v>4</v>
      </c>
      <c r="P25" s="31" t="s">
        <v>118</v>
      </c>
      <c r="Q25" s="16"/>
      <c r="R25" s="16">
        <v>18.899999999999999</v>
      </c>
      <c r="S25" s="16">
        <v>20</v>
      </c>
      <c r="T25" s="48" t="s">
        <v>35</v>
      </c>
      <c r="U25" s="56" t="s">
        <v>93</v>
      </c>
      <c r="V25" s="53">
        <v>1685.376</v>
      </c>
      <c r="W25" s="53">
        <v>1553.856</v>
      </c>
      <c r="X25" s="53">
        <v>452.69759999999997</v>
      </c>
      <c r="Y25" s="53" t="str">
        <f t="shared" si="4"/>
        <v>no</v>
      </c>
      <c r="Z25" s="53" t="str">
        <f t="shared" si="5"/>
        <v>no</v>
      </c>
      <c r="AA25" s="31">
        <v>7.8</v>
      </c>
      <c r="AB25" s="31">
        <v>9.1199999999999992</v>
      </c>
      <c r="AC25" s="31">
        <v>3.66</v>
      </c>
      <c r="AD25" s="31">
        <v>28.51</v>
      </c>
      <c r="AE25" s="31">
        <v>23.86</v>
      </c>
      <c r="AF25" s="31">
        <v>16.22</v>
      </c>
      <c r="AG25" s="31">
        <v>8.36</v>
      </c>
      <c r="AH25" s="31">
        <v>5.5</v>
      </c>
      <c r="AI25" s="31">
        <v>4.13</v>
      </c>
      <c r="AJ25" s="2">
        <v>2.2579107000000005</v>
      </c>
      <c r="AK25" s="2">
        <v>5.0676300000000014E-2</v>
      </c>
      <c r="AL25" s="2">
        <v>0</v>
      </c>
      <c r="AM25" s="31">
        <v>2.2000000000000002</v>
      </c>
      <c r="AN25" s="31">
        <v>2.85</v>
      </c>
      <c r="AO25" s="31">
        <v>1.35</v>
      </c>
      <c r="AP25" s="31">
        <v>1.05</v>
      </c>
      <c r="AQ25" s="31">
        <v>1.27</v>
      </c>
      <c r="AR25" s="31">
        <v>0.35</v>
      </c>
      <c r="AS25" s="31">
        <v>1.56</v>
      </c>
      <c r="AT25" s="31">
        <v>1.62</v>
      </c>
      <c r="AU25" s="31">
        <v>0.16</v>
      </c>
      <c r="AV25" s="31">
        <f t="shared" si="6"/>
        <v>4.8100000000000005</v>
      </c>
      <c r="AW25" s="31">
        <f t="shared" si="7"/>
        <v>5.74</v>
      </c>
      <c r="AX25" s="31">
        <f t="shared" si="8"/>
        <v>1.86</v>
      </c>
      <c r="AY25" s="31" t="str">
        <f t="shared" si="9"/>
        <v>No</v>
      </c>
      <c r="AZ25" s="31" t="str">
        <f t="shared" si="10"/>
        <v>Yes</v>
      </c>
      <c r="BA25" s="53">
        <v>555.34719999999993</v>
      </c>
      <c r="BB25" s="53">
        <v>476.62720000000002</v>
      </c>
      <c r="BC25" s="53">
        <v>33.130879999999998</v>
      </c>
      <c r="BD25" s="53">
        <v>157.4016</v>
      </c>
      <c r="BE25" s="53">
        <v>193.71520000000001</v>
      </c>
      <c r="BF25" s="53">
        <v>31.681919999999998</v>
      </c>
      <c r="BG25" s="53">
        <v>171.9744</v>
      </c>
      <c r="BH25" s="53">
        <v>181.23520000000002</v>
      </c>
      <c r="BI25" s="53">
        <v>53.993600000000001</v>
      </c>
      <c r="BJ25" s="31">
        <v>0.75</v>
      </c>
      <c r="BK25" s="31">
        <v>1.07</v>
      </c>
      <c r="BL25" s="31">
        <v>0.39</v>
      </c>
      <c r="BM25" s="31">
        <v>0.54</v>
      </c>
      <c r="BN25" s="31">
        <v>0.85</v>
      </c>
      <c r="BO25" s="31">
        <v>0.18</v>
      </c>
      <c r="BP25" s="31">
        <v>1.29</v>
      </c>
      <c r="BQ25" s="31">
        <v>1.54</v>
      </c>
      <c r="BR25" s="31">
        <v>0.13</v>
      </c>
      <c r="BS25" s="31">
        <f t="shared" si="11"/>
        <v>2.58</v>
      </c>
      <c r="BT25" s="31">
        <f t="shared" si="12"/>
        <v>3.46</v>
      </c>
      <c r="BU25" s="31">
        <f t="shared" si="13"/>
        <v>0.70000000000000007</v>
      </c>
      <c r="BV25" s="31">
        <v>468.72</v>
      </c>
      <c r="BW25" s="31">
        <v>1436.2</v>
      </c>
      <c r="BX25" s="31">
        <v>1060.5999999999999</v>
      </c>
      <c r="BY25" s="31">
        <v>2.7</v>
      </c>
      <c r="BZ25" s="31">
        <v>2.7</v>
      </c>
      <c r="CA25" s="31">
        <v>2.7</v>
      </c>
      <c r="CB25" s="56"/>
      <c r="CC25" s="56"/>
      <c r="CD25" s="56"/>
    </row>
    <row r="26" spans="1:82" x14ac:dyDescent="0.35">
      <c r="A26" s="16">
        <v>52</v>
      </c>
      <c r="B26" s="17">
        <v>44</v>
      </c>
      <c r="C26" s="14" t="s">
        <v>126</v>
      </c>
      <c r="D26" s="16">
        <v>1</v>
      </c>
      <c r="E26" s="7">
        <v>0</v>
      </c>
      <c r="F26" s="18">
        <v>0</v>
      </c>
      <c r="G26" s="18">
        <v>0</v>
      </c>
      <c r="H26" s="18" t="str">
        <f t="shared" si="2"/>
        <v>no</v>
      </c>
      <c r="I26" s="34">
        <v>70</v>
      </c>
      <c r="J26" s="31">
        <v>19.3</v>
      </c>
      <c r="K26" s="31">
        <v>40</v>
      </c>
      <c r="L26" s="31" t="str">
        <f t="shared" si="3"/>
        <v>Negative</v>
      </c>
      <c r="M26" s="33">
        <v>6</v>
      </c>
      <c r="N26" s="18" t="s">
        <v>19</v>
      </c>
      <c r="O26" s="16">
        <v>8</v>
      </c>
      <c r="P26" s="31" t="s">
        <v>118</v>
      </c>
      <c r="Q26" s="19"/>
      <c r="R26" s="19">
        <v>17.2</v>
      </c>
      <c r="S26" s="19">
        <v>17.7</v>
      </c>
      <c r="T26" s="47" t="s">
        <v>35</v>
      </c>
      <c r="U26" s="55" t="s">
        <v>93</v>
      </c>
      <c r="V26" s="53">
        <v>3267.136</v>
      </c>
      <c r="W26" s="53">
        <v>3187.52</v>
      </c>
      <c r="X26" s="53">
        <v>1291.52</v>
      </c>
      <c r="Y26" s="53" t="str">
        <f t="shared" si="4"/>
        <v>no</v>
      </c>
      <c r="Z26" s="53" t="str">
        <f t="shared" si="5"/>
        <v>no</v>
      </c>
      <c r="AA26" s="31">
        <v>26.9</v>
      </c>
      <c r="AB26" s="31">
        <v>26.99</v>
      </c>
      <c r="AC26" s="31">
        <v>17.02</v>
      </c>
      <c r="AD26" s="31">
        <v>23.86</v>
      </c>
      <c r="AE26" s="31">
        <v>27.35</v>
      </c>
      <c r="AF26" s="31">
        <v>14.93</v>
      </c>
      <c r="AG26" s="31">
        <v>10.95</v>
      </c>
      <c r="AH26" s="31">
        <v>14.8</v>
      </c>
      <c r="AI26" s="31">
        <v>5.39</v>
      </c>
      <c r="AJ26" s="2">
        <v>6.1994007000000009</v>
      </c>
      <c r="AK26" s="2">
        <v>0.74325240000000004</v>
      </c>
      <c r="AL26" s="2">
        <v>0.28716570000000008</v>
      </c>
      <c r="AM26" s="31">
        <v>4.1900000000000004</v>
      </c>
      <c r="AN26" s="31">
        <v>3.13</v>
      </c>
      <c r="AO26" s="31">
        <v>3.3</v>
      </c>
      <c r="AP26" s="31">
        <v>2.37</v>
      </c>
      <c r="AQ26" s="31">
        <v>1.62</v>
      </c>
      <c r="AR26" s="31">
        <v>1.39</v>
      </c>
      <c r="AS26" s="31">
        <v>3.34</v>
      </c>
      <c r="AT26" s="31">
        <v>1.66</v>
      </c>
      <c r="AU26" s="31">
        <v>1.17</v>
      </c>
      <c r="AV26" s="31">
        <f t="shared" si="6"/>
        <v>9.9</v>
      </c>
      <c r="AW26" s="31">
        <f t="shared" si="7"/>
        <v>6.41</v>
      </c>
      <c r="AX26" s="31">
        <f t="shared" si="8"/>
        <v>5.8599999999999994</v>
      </c>
      <c r="AY26" s="31" t="str">
        <f t="shared" si="9"/>
        <v>Yes</v>
      </c>
      <c r="AZ26" s="31" t="str">
        <f t="shared" si="10"/>
        <v>No</v>
      </c>
      <c r="BA26" s="53">
        <v>640.12800000000004</v>
      </c>
      <c r="BB26" s="53">
        <v>462.66879999999998</v>
      </c>
      <c r="BC26" s="53">
        <v>96.947199999999995</v>
      </c>
      <c r="BD26" s="53">
        <v>318.8544</v>
      </c>
      <c r="BE26" s="53">
        <v>346.4</v>
      </c>
      <c r="BF26" s="53">
        <v>118.26560000000001</v>
      </c>
      <c r="BG26" s="53">
        <v>382.59199999999998</v>
      </c>
      <c r="BH26" s="53">
        <v>433.33759999999995</v>
      </c>
      <c r="BI26" s="53">
        <v>172.24960000000002</v>
      </c>
      <c r="BJ26" s="31">
        <v>2.76</v>
      </c>
      <c r="BK26" s="31">
        <v>2.56</v>
      </c>
      <c r="BL26" s="31">
        <v>1.93</v>
      </c>
      <c r="BM26" s="31">
        <v>1.96</v>
      </c>
      <c r="BN26" s="31">
        <v>1.54</v>
      </c>
      <c r="BO26" s="31">
        <v>1.1000000000000001</v>
      </c>
      <c r="BP26" s="31">
        <v>3.15</v>
      </c>
      <c r="BQ26" s="31">
        <v>1.65</v>
      </c>
      <c r="BR26" s="31">
        <v>0.94</v>
      </c>
      <c r="BS26" s="31">
        <f t="shared" si="11"/>
        <v>7.8699999999999992</v>
      </c>
      <c r="BT26" s="31">
        <f t="shared" si="12"/>
        <v>5.75</v>
      </c>
      <c r="BU26" s="31">
        <f t="shared" si="13"/>
        <v>3.97</v>
      </c>
      <c r="BV26" s="31">
        <v>419.36</v>
      </c>
      <c r="BW26" s="31">
        <v>1506.8</v>
      </c>
      <c r="BX26" s="31">
        <v>1289.3</v>
      </c>
      <c r="BY26" s="31">
        <v>1.7</v>
      </c>
      <c r="BZ26" s="31">
        <v>1.7</v>
      </c>
      <c r="CA26" s="31">
        <v>1.7</v>
      </c>
      <c r="CB26" s="55"/>
      <c r="CC26" s="55"/>
      <c r="CD26" s="55"/>
    </row>
    <row r="27" spans="1:82" x14ac:dyDescent="0.35">
      <c r="A27" s="16">
        <v>53</v>
      </c>
      <c r="B27" s="17">
        <v>31</v>
      </c>
      <c r="C27" s="14" t="s">
        <v>108</v>
      </c>
      <c r="D27" s="16">
        <v>0</v>
      </c>
      <c r="E27" s="7">
        <v>21</v>
      </c>
      <c r="F27" s="18">
        <v>4</v>
      </c>
      <c r="G27" s="18">
        <v>17</v>
      </c>
      <c r="H27" s="18" t="str">
        <f t="shared" si="2"/>
        <v>no</v>
      </c>
      <c r="I27" s="34">
        <v>17.5</v>
      </c>
      <c r="J27" s="31">
        <v>15.7</v>
      </c>
      <c r="K27" s="31">
        <v>40</v>
      </c>
      <c r="L27" s="31" t="str">
        <f t="shared" si="3"/>
        <v>Negative</v>
      </c>
      <c r="M27" s="33">
        <v>4</v>
      </c>
      <c r="N27" s="18" t="s">
        <v>19</v>
      </c>
      <c r="O27" s="16">
        <v>8</v>
      </c>
      <c r="P27" s="31" t="s">
        <v>118</v>
      </c>
      <c r="Q27" s="16"/>
      <c r="R27" s="16">
        <v>16.8</v>
      </c>
      <c r="S27" s="16">
        <v>17.8</v>
      </c>
      <c r="T27" s="48" t="s">
        <v>36</v>
      </c>
      <c r="U27" s="56" t="s">
        <v>42</v>
      </c>
      <c r="V27" s="53">
        <v>10368</v>
      </c>
      <c r="W27" s="53">
        <v>11968</v>
      </c>
      <c r="X27" s="53">
        <v>553.00480000000005</v>
      </c>
      <c r="Y27" s="53" t="str">
        <f t="shared" si="4"/>
        <v>no</v>
      </c>
      <c r="Z27" s="53" t="str">
        <f t="shared" si="5"/>
        <v>yes</v>
      </c>
      <c r="AA27" s="31">
        <v>29.24</v>
      </c>
      <c r="AB27" s="31">
        <v>29.98</v>
      </c>
      <c r="AC27" s="31">
        <v>4.95</v>
      </c>
      <c r="AD27" s="31">
        <v>36.83</v>
      </c>
      <c r="AE27" s="31">
        <v>49.63</v>
      </c>
      <c r="AF27" s="31">
        <v>10.36</v>
      </c>
      <c r="AG27" s="31">
        <v>17.62</v>
      </c>
      <c r="AH27" s="31">
        <v>15.8</v>
      </c>
      <c r="AI27" s="31">
        <v>2.12</v>
      </c>
      <c r="AJ27" s="2">
        <v>31.115248200000011</v>
      </c>
      <c r="AK27" s="2">
        <v>7.9505484000000015</v>
      </c>
      <c r="AL27" s="2">
        <v>2.7759351000000008</v>
      </c>
      <c r="AM27" s="31">
        <v>5.14</v>
      </c>
      <c r="AN27" s="31">
        <v>4.55</v>
      </c>
      <c r="AO27" s="31">
        <v>2.52</v>
      </c>
      <c r="AP27" s="31">
        <v>3.96</v>
      </c>
      <c r="AQ27" s="31">
        <v>3.79</v>
      </c>
      <c r="AR27" s="31">
        <v>0.87</v>
      </c>
      <c r="AS27" s="31">
        <v>4.54</v>
      </c>
      <c r="AT27" s="31">
        <v>4.82</v>
      </c>
      <c r="AU27" s="31">
        <v>0.45</v>
      </c>
      <c r="AV27" s="31">
        <f t="shared" si="6"/>
        <v>13.64</v>
      </c>
      <c r="AW27" s="31">
        <f t="shared" si="7"/>
        <v>13.16</v>
      </c>
      <c r="AX27" s="31">
        <f t="shared" si="8"/>
        <v>3.8400000000000003</v>
      </c>
      <c r="AY27" s="31" t="str">
        <f t="shared" si="9"/>
        <v>No</v>
      </c>
      <c r="AZ27" s="31" t="str">
        <f t="shared" si="10"/>
        <v>Yes</v>
      </c>
      <c r="BA27" s="53">
        <v>2718.5920000000001</v>
      </c>
      <c r="BB27" s="53">
        <v>3467.0079999999998</v>
      </c>
      <c r="BC27" s="53">
        <v>22.787200000000002</v>
      </c>
      <c r="BD27" s="53">
        <v>1663.424</v>
      </c>
      <c r="BE27" s="53">
        <v>2236.096</v>
      </c>
      <c r="BF27" s="53">
        <v>31.710720000000002</v>
      </c>
      <c r="BG27" s="53">
        <v>1436.8</v>
      </c>
      <c r="BH27" s="53">
        <v>1752.8320000000001</v>
      </c>
      <c r="BI27" s="53">
        <v>67.769600000000011</v>
      </c>
      <c r="BJ27" s="31">
        <v>3.6</v>
      </c>
      <c r="BK27" s="31">
        <v>3.66</v>
      </c>
      <c r="BL27" s="31">
        <v>0.59</v>
      </c>
      <c r="BM27" s="31">
        <v>3.32</v>
      </c>
      <c r="BN27" s="31">
        <v>3.51</v>
      </c>
      <c r="BO27" s="31">
        <v>0.27</v>
      </c>
      <c r="BP27" s="31">
        <v>4.25</v>
      </c>
      <c r="BQ27" s="31">
        <v>4.7</v>
      </c>
      <c r="BR27" s="31">
        <v>0.2</v>
      </c>
      <c r="BS27" s="31">
        <f t="shared" si="11"/>
        <v>11.17</v>
      </c>
      <c r="BT27" s="31">
        <f t="shared" si="12"/>
        <v>11.870000000000001</v>
      </c>
      <c r="BU27" s="31">
        <f t="shared" si="13"/>
        <v>1.06</v>
      </c>
      <c r="BV27" s="31">
        <v>707.7</v>
      </c>
      <c r="BW27" s="31">
        <v>1176.3</v>
      </c>
      <c r="BX27" s="31">
        <v>437.59</v>
      </c>
      <c r="BY27" s="31">
        <v>3.14</v>
      </c>
      <c r="BZ27" s="31">
        <v>3.14</v>
      </c>
      <c r="CA27" s="31">
        <v>3.14</v>
      </c>
      <c r="CB27" s="56"/>
      <c r="CC27" s="56"/>
      <c r="CD27" s="56"/>
    </row>
    <row r="28" spans="1:82" x14ac:dyDescent="0.35">
      <c r="A28" s="16">
        <v>54</v>
      </c>
      <c r="B28" s="17">
        <v>55</v>
      </c>
      <c r="C28" s="14" t="s">
        <v>108</v>
      </c>
      <c r="D28" s="16">
        <v>0</v>
      </c>
      <c r="E28" s="7">
        <v>0</v>
      </c>
      <c r="F28" s="18">
        <v>0</v>
      </c>
      <c r="G28" s="18">
        <v>0</v>
      </c>
      <c r="H28" s="18" t="str">
        <f t="shared" si="2"/>
        <v>no</v>
      </c>
      <c r="I28" s="34">
        <v>64.583333333333343</v>
      </c>
      <c r="J28" s="31">
        <v>24.7</v>
      </c>
      <c r="K28" s="31">
        <v>29.3</v>
      </c>
      <c r="L28" s="31" t="str">
        <f t="shared" si="3"/>
        <v>Positive</v>
      </c>
      <c r="M28" s="33">
        <v>10</v>
      </c>
      <c r="N28" s="18" t="s">
        <v>21</v>
      </c>
      <c r="O28" s="16">
        <v>24</v>
      </c>
      <c r="P28" s="31" t="s">
        <v>118</v>
      </c>
      <c r="Q28" s="16"/>
      <c r="R28" s="16">
        <v>18.8</v>
      </c>
      <c r="S28" s="16">
        <v>19.100000000000001</v>
      </c>
      <c r="T28" s="48" t="s">
        <v>37</v>
      </c>
      <c r="U28" s="56" t="s">
        <v>43</v>
      </c>
      <c r="V28" s="53">
        <v>205.9776</v>
      </c>
      <c r="W28" s="53">
        <v>69.971199999999996</v>
      </c>
      <c r="X28" s="53">
        <v>123.7632</v>
      </c>
      <c r="Y28" s="53" t="str">
        <f t="shared" si="4"/>
        <v>yes</v>
      </c>
      <c r="Z28" s="53" t="str">
        <f t="shared" si="5"/>
        <v>no</v>
      </c>
      <c r="AA28" s="2">
        <v>1.1544000000000001</v>
      </c>
      <c r="AB28" s="2">
        <v>0.50422</v>
      </c>
      <c r="AC28" s="2">
        <v>0.88653999999999999</v>
      </c>
      <c r="AD28" s="2">
        <v>12.196999999999999</v>
      </c>
      <c r="AE28" s="2">
        <v>9.7420000000000009</v>
      </c>
      <c r="AF28" s="2">
        <v>10.210000000000001</v>
      </c>
      <c r="AG28" s="31">
        <v>4.9400000000000004</v>
      </c>
      <c r="AH28" s="31">
        <v>4</v>
      </c>
      <c r="AI28" s="31">
        <v>1.63</v>
      </c>
      <c r="AJ28" s="2">
        <v>7.6183371000000006</v>
      </c>
      <c r="AK28" s="2">
        <v>8.4629421000000029</v>
      </c>
      <c r="AL28" s="2">
        <v>7.2692337000000009</v>
      </c>
      <c r="AM28" s="2">
        <v>2.5045000000000002</v>
      </c>
      <c r="AN28" s="2">
        <v>1.6105</v>
      </c>
      <c r="AO28" s="2">
        <v>1.4813000000000001</v>
      </c>
      <c r="AP28" s="2">
        <v>1.2633000000000001</v>
      </c>
      <c r="AQ28" s="2">
        <v>0.57994999999999997</v>
      </c>
      <c r="AR28" s="2">
        <v>0.59472000000000003</v>
      </c>
      <c r="AS28" s="2">
        <v>0.92532999999999999</v>
      </c>
      <c r="AT28" s="2">
        <v>0.26595999999999997</v>
      </c>
      <c r="AU28" s="2">
        <v>0.24379999999999999</v>
      </c>
      <c r="AV28" s="31">
        <f t="shared" si="6"/>
        <v>4.69313</v>
      </c>
      <c r="AW28" s="31">
        <f t="shared" si="7"/>
        <v>2.45641</v>
      </c>
      <c r="AX28" s="31">
        <f t="shared" si="8"/>
        <v>2.31982</v>
      </c>
      <c r="AY28" s="31" t="str">
        <f t="shared" si="9"/>
        <v>Yes</v>
      </c>
      <c r="AZ28" s="31" t="str">
        <f t="shared" si="10"/>
        <v>Yes</v>
      </c>
      <c r="BA28" s="53">
        <v>40.218239999999994</v>
      </c>
      <c r="BB28" s="53">
        <v>17.0624</v>
      </c>
      <c r="BC28" s="53">
        <v>21.5456</v>
      </c>
      <c r="BD28" s="53">
        <v>27.304959999999998</v>
      </c>
      <c r="BE28" s="53">
        <v>15.036799999999999</v>
      </c>
      <c r="BF28" s="53">
        <v>12.58624</v>
      </c>
      <c r="BG28" s="53">
        <v>32.527999999999999</v>
      </c>
      <c r="BH28" s="53">
        <v>11.52768</v>
      </c>
      <c r="BI28" s="53">
        <v>9.4540799999999994</v>
      </c>
      <c r="BJ28" s="2">
        <v>0.18</v>
      </c>
      <c r="BK28" s="2">
        <v>0.09</v>
      </c>
      <c r="BL28" s="2">
        <v>7.0000000000000007E-2</v>
      </c>
      <c r="BM28" s="2">
        <v>0.16</v>
      </c>
      <c r="BN28" s="2">
        <v>0.11</v>
      </c>
      <c r="BO28" s="2">
        <v>0.09</v>
      </c>
      <c r="BP28" s="2">
        <v>0.24565000000000001</v>
      </c>
      <c r="BQ28" s="2">
        <v>0.11821</v>
      </c>
      <c r="BR28" s="2">
        <v>0.14222000000000001</v>
      </c>
      <c r="BS28" s="31">
        <f t="shared" si="11"/>
        <v>0.58565</v>
      </c>
      <c r="BT28" s="31">
        <f t="shared" si="12"/>
        <v>0.31820999999999999</v>
      </c>
      <c r="BU28" s="31">
        <f t="shared" si="13"/>
        <v>0.30222000000000004</v>
      </c>
      <c r="BV28" s="2">
        <v>1808.7</v>
      </c>
      <c r="BW28" s="2">
        <v>2830.1</v>
      </c>
      <c r="BX28" s="2">
        <v>1071.3</v>
      </c>
      <c r="BY28" s="2">
        <v>2.681</v>
      </c>
      <c r="BZ28" s="2">
        <v>2.681</v>
      </c>
      <c r="CA28" s="2">
        <v>2.681</v>
      </c>
      <c r="CB28" s="56"/>
      <c r="CC28" s="56"/>
      <c r="CD28" s="56"/>
    </row>
    <row r="29" spans="1:82" x14ac:dyDescent="0.35">
      <c r="A29" s="16">
        <v>70</v>
      </c>
      <c r="B29" s="17">
        <v>27</v>
      </c>
      <c r="C29" s="14" t="s">
        <v>126</v>
      </c>
      <c r="D29" s="16">
        <v>0</v>
      </c>
      <c r="E29" s="7">
        <v>7</v>
      </c>
      <c r="F29" s="18">
        <v>1</v>
      </c>
      <c r="G29" s="18">
        <v>6</v>
      </c>
      <c r="H29" s="18" t="str">
        <f t="shared" si="2"/>
        <v>no</v>
      </c>
      <c r="I29" s="34">
        <v>59.583333333333336</v>
      </c>
      <c r="J29" s="31">
        <v>19.5</v>
      </c>
      <c r="K29" s="31">
        <v>40</v>
      </c>
      <c r="L29" s="31" t="str">
        <f t="shared" si="3"/>
        <v>Negative</v>
      </c>
      <c r="M29" s="33">
        <v>4</v>
      </c>
      <c r="N29" s="18" t="s">
        <v>19</v>
      </c>
      <c r="O29" s="16">
        <v>12</v>
      </c>
      <c r="P29" s="31" t="s">
        <v>118</v>
      </c>
      <c r="Q29" s="19"/>
      <c r="R29" s="19">
        <v>15.1</v>
      </c>
      <c r="S29" s="19">
        <v>16.3</v>
      </c>
      <c r="T29" s="47" t="s">
        <v>36</v>
      </c>
      <c r="U29" s="55" t="s">
        <v>42</v>
      </c>
      <c r="V29" s="53">
        <v>2225.152</v>
      </c>
      <c r="W29" s="53">
        <v>1851.6479999999999</v>
      </c>
      <c r="X29" s="53">
        <v>526.99519999999995</v>
      </c>
      <c r="Y29" s="53" t="str">
        <f t="shared" si="4"/>
        <v>yes</v>
      </c>
      <c r="Z29" s="53" t="str">
        <f t="shared" si="5"/>
        <v>yes</v>
      </c>
      <c r="AA29" s="31">
        <v>19.03</v>
      </c>
      <c r="AB29" s="31">
        <v>20.010000000000002</v>
      </c>
      <c r="AC29" s="31">
        <v>5.67</v>
      </c>
      <c r="AD29" s="31">
        <v>16.059999999999999</v>
      </c>
      <c r="AE29" s="31">
        <v>17.62</v>
      </c>
      <c r="AF29" s="31">
        <v>17.18</v>
      </c>
      <c r="AG29" s="31">
        <v>6.07</v>
      </c>
      <c r="AH29" s="31">
        <v>7.9</v>
      </c>
      <c r="AI29" s="31">
        <v>5.0199999999999996</v>
      </c>
      <c r="AJ29" s="2">
        <v>49.668404699999996</v>
      </c>
      <c r="AK29" s="2">
        <v>30.681684300000008</v>
      </c>
      <c r="AL29" s="2">
        <v>22.021667700000005</v>
      </c>
      <c r="AM29" s="31">
        <v>3.56</v>
      </c>
      <c r="AN29" s="31">
        <v>2.6</v>
      </c>
      <c r="AO29" s="31">
        <v>2.25</v>
      </c>
      <c r="AP29" s="31">
        <v>1.82</v>
      </c>
      <c r="AQ29" s="31">
        <v>0.74</v>
      </c>
      <c r="AR29" s="31">
        <v>0.66</v>
      </c>
      <c r="AS29" s="31">
        <v>1.04</v>
      </c>
      <c r="AT29" s="31">
        <v>0.17</v>
      </c>
      <c r="AU29" s="31">
        <v>0.31</v>
      </c>
      <c r="AV29" s="31">
        <f t="shared" si="6"/>
        <v>6.42</v>
      </c>
      <c r="AW29" s="31">
        <f t="shared" si="7"/>
        <v>3.51</v>
      </c>
      <c r="AX29" s="31">
        <f t="shared" si="8"/>
        <v>3.22</v>
      </c>
      <c r="AY29" s="31" t="str">
        <f t="shared" si="9"/>
        <v>Yes</v>
      </c>
      <c r="AZ29" s="31" t="str">
        <f t="shared" si="10"/>
        <v>No</v>
      </c>
      <c r="BA29" s="53">
        <v>189.16479999999999</v>
      </c>
      <c r="BB29" s="53">
        <v>35.206400000000002</v>
      </c>
      <c r="BC29" s="53">
        <v>44.161279999999998</v>
      </c>
      <c r="BD29" s="53">
        <v>181.52960000000002</v>
      </c>
      <c r="BE29" s="53">
        <v>109.8112</v>
      </c>
      <c r="BF29" s="53">
        <v>58.718720000000005</v>
      </c>
      <c r="BG29" s="53">
        <v>235.33439999999999</v>
      </c>
      <c r="BH29" s="53">
        <v>203.49439999999998</v>
      </c>
      <c r="BI29" s="53">
        <v>77.92</v>
      </c>
      <c r="BJ29" s="31">
        <v>1.74</v>
      </c>
      <c r="BK29" s="31">
        <v>1.54</v>
      </c>
      <c r="BL29" s="31">
        <v>0.75</v>
      </c>
      <c r="BM29" s="31">
        <v>1.1100000000000001</v>
      </c>
      <c r="BN29" s="31">
        <v>0.61</v>
      </c>
      <c r="BO29" s="31">
        <v>0.43</v>
      </c>
      <c r="BP29" s="31">
        <v>0.9</v>
      </c>
      <c r="BQ29" s="31">
        <v>0.15</v>
      </c>
      <c r="BR29" s="31">
        <v>0.3</v>
      </c>
      <c r="BS29" s="31">
        <f t="shared" si="11"/>
        <v>3.75</v>
      </c>
      <c r="BT29" s="31">
        <f t="shared" si="12"/>
        <v>2.2999999999999998</v>
      </c>
      <c r="BU29" s="31">
        <f t="shared" si="13"/>
        <v>1.48</v>
      </c>
      <c r="BV29" s="31">
        <v>959.39</v>
      </c>
      <c r="BW29" s="31">
        <v>1217.0999999999999</v>
      </c>
      <c r="BX29" s="31">
        <v>717.94</v>
      </c>
      <c r="BY29" s="31">
        <v>2.11</v>
      </c>
      <c r="BZ29" s="31">
        <v>2.11</v>
      </c>
      <c r="CA29" s="31">
        <v>2.11</v>
      </c>
      <c r="CB29" s="55"/>
      <c r="CC29" s="55"/>
      <c r="CD29" s="55"/>
    </row>
    <row r="30" spans="1:82" x14ac:dyDescent="0.35">
      <c r="A30" s="16">
        <v>71</v>
      </c>
      <c r="B30" s="17">
        <v>33</v>
      </c>
      <c r="C30" s="14" t="s">
        <v>108</v>
      </c>
      <c r="D30" s="16">
        <v>0</v>
      </c>
      <c r="E30" s="7">
        <v>0</v>
      </c>
      <c r="F30" s="18">
        <v>0</v>
      </c>
      <c r="G30" s="18">
        <v>0</v>
      </c>
      <c r="H30" s="18" t="str">
        <f t="shared" si="2"/>
        <v>no</v>
      </c>
      <c r="I30" s="34">
        <v>47.5</v>
      </c>
      <c r="J30" s="31">
        <v>20.6</v>
      </c>
      <c r="K30" s="31">
        <v>40</v>
      </c>
      <c r="L30" s="31" t="str">
        <f t="shared" si="3"/>
        <v>Negative</v>
      </c>
      <c r="M30" s="33">
        <v>6</v>
      </c>
      <c r="N30" s="18" t="s">
        <v>19</v>
      </c>
      <c r="O30" s="16">
        <v>4</v>
      </c>
      <c r="P30" s="31" t="s">
        <v>118</v>
      </c>
      <c r="Q30" s="16"/>
      <c r="R30" s="16">
        <v>19.399999999999999</v>
      </c>
      <c r="S30" s="16">
        <v>18.8</v>
      </c>
      <c r="T30" s="48" t="s">
        <v>35</v>
      </c>
      <c r="U30" s="56" t="s">
        <v>92</v>
      </c>
      <c r="V30" s="53">
        <v>1897.152</v>
      </c>
      <c r="W30" s="53">
        <v>879.74400000000003</v>
      </c>
      <c r="X30" s="53">
        <v>302.98879999999997</v>
      </c>
      <c r="Y30" s="53" t="str">
        <f t="shared" si="4"/>
        <v>yes</v>
      </c>
      <c r="Z30" s="53" t="str">
        <f t="shared" si="5"/>
        <v>yes</v>
      </c>
      <c r="AA30" s="31">
        <v>11.18</v>
      </c>
      <c r="AB30" s="31">
        <v>7.59</v>
      </c>
      <c r="AC30" s="31">
        <v>3.81</v>
      </c>
      <c r="AD30" s="31">
        <v>24.86</v>
      </c>
      <c r="AE30" s="31">
        <v>21.75</v>
      </c>
      <c r="AF30" s="31">
        <v>13.89</v>
      </c>
      <c r="AG30" s="31">
        <v>7.4</v>
      </c>
      <c r="AH30" s="31">
        <v>7</v>
      </c>
      <c r="AI30" s="31">
        <v>3.65</v>
      </c>
      <c r="AJ30" s="2">
        <v>1.6216416000000005</v>
      </c>
      <c r="AK30" s="2">
        <v>0.3547341</v>
      </c>
      <c r="AL30" s="2">
        <v>7.8829800000000005E-2</v>
      </c>
      <c r="AM30" s="31">
        <v>3.2</v>
      </c>
      <c r="AN30" s="31">
        <v>3.43</v>
      </c>
      <c r="AO30" s="31">
        <v>1.89</v>
      </c>
      <c r="AP30" s="31">
        <v>2.04</v>
      </c>
      <c r="AQ30" s="31">
        <v>1.27</v>
      </c>
      <c r="AR30" s="31">
        <v>0.42</v>
      </c>
      <c r="AS30" s="31">
        <v>2.57</v>
      </c>
      <c r="AT30" s="31">
        <v>0.66</v>
      </c>
      <c r="AU30" s="31">
        <v>0.09</v>
      </c>
      <c r="AV30" s="31">
        <f t="shared" si="6"/>
        <v>7.8100000000000005</v>
      </c>
      <c r="AW30" s="31">
        <f t="shared" si="7"/>
        <v>5.36</v>
      </c>
      <c r="AX30" s="31">
        <f t="shared" si="8"/>
        <v>2.4</v>
      </c>
      <c r="AY30" s="31" t="str">
        <f t="shared" si="9"/>
        <v>Yes</v>
      </c>
      <c r="AZ30" s="31" t="str">
        <f t="shared" si="10"/>
        <v>Yes</v>
      </c>
      <c r="BA30" s="53">
        <v>654.33600000000001</v>
      </c>
      <c r="BB30" s="53">
        <v>113.6512</v>
      </c>
      <c r="BC30" s="53">
        <v>8.7487999999999992</v>
      </c>
      <c r="BD30" s="53">
        <v>253.77279999999999</v>
      </c>
      <c r="BE30" s="53">
        <v>139.66720000000001</v>
      </c>
      <c r="BF30" s="53">
        <v>21.27488</v>
      </c>
      <c r="BG30" s="53">
        <v>225.79839999999999</v>
      </c>
      <c r="BH30" s="53">
        <v>172.256</v>
      </c>
      <c r="BI30" s="53">
        <v>54.2592</v>
      </c>
      <c r="BJ30" s="31">
        <v>1.29</v>
      </c>
      <c r="BK30" s="31">
        <v>1.45</v>
      </c>
      <c r="BL30" s="31">
        <v>0.61</v>
      </c>
      <c r="BM30" s="31">
        <v>1.24</v>
      </c>
      <c r="BN30" s="31">
        <v>0.92</v>
      </c>
      <c r="BO30" s="31">
        <v>0.21</v>
      </c>
      <c r="BP30" s="31">
        <v>2.33</v>
      </c>
      <c r="BQ30" s="31">
        <v>0.63</v>
      </c>
      <c r="BR30" s="31">
        <v>0.08</v>
      </c>
      <c r="BS30" s="31">
        <f t="shared" si="11"/>
        <v>4.8600000000000003</v>
      </c>
      <c r="BT30" s="31">
        <f t="shared" si="12"/>
        <v>3</v>
      </c>
      <c r="BU30" s="31">
        <f t="shared" si="13"/>
        <v>0.89999999999999991</v>
      </c>
      <c r="BV30" s="31">
        <v>1383.7</v>
      </c>
      <c r="BW30" s="31">
        <v>3208</v>
      </c>
      <c r="BX30" s="31">
        <v>3134.8</v>
      </c>
      <c r="BY30" s="31">
        <v>2.1800000000000002</v>
      </c>
      <c r="BZ30" s="31">
        <v>2.1800000000000002</v>
      </c>
      <c r="CA30" s="31">
        <v>2.1800000000000002</v>
      </c>
      <c r="CB30" s="56"/>
      <c r="CC30" s="56"/>
      <c r="CD30" s="56"/>
    </row>
    <row r="31" spans="1:82" x14ac:dyDescent="0.35">
      <c r="A31" s="16">
        <v>72</v>
      </c>
      <c r="B31" s="17">
        <v>25</v>
      </c>
      <c r="C31" s="14" t="s">
        <v>126</v>
      </c>
      <c r="D31" s="16">
        <v>0</v>
      </c>
      <c r="E31" s="7">
        <v>3</v>
      </c>
      <c r="F31" s="18">
        <v>0</v>
      </c>
      <c r="G31" s="18">
        <v>3</v>
      </c>
      <c r="H31" s="18" t="str">
        <f t="shared" si="2"/>
        <v>no</v>
      </c>
      <c r="I31" s="34">
        <v>52.291666666666664</v>
      </c>
      <c r="J31" s="31">
        <v>17.399999999999999</v>
      </c>
      <c r="K31" s="31">
        <v>40</v>
      </c>
      <c r="L31" s="31" t="str">
        <f t="shared" si="3"/>
        <v>Negative</v>
      </c>
      <c r="M31" s="33">
        <v>3</v>
      </c>
      <c r="N31" s="18" t="s">
        <v>19</v>
      </c>
      <c r="O31" s="16">
        <v>24</v>
      </c>
      <c r="P31" s="31" t="s">
        <v>118</v>
      </c>
      <c r="Q31" s="16"/>
      <c r="R31" s="16">
        <v>16.600000000000001</v>
      </c>
      <c r="S31" s="16">
        <v>19.100000000000001</v>
      </c>
      <c r="T31" s="48" t="s">
        <v>35</v>
      </c>
      <c r="U31" s="56" t="s">
        <v>93</v>
      </c>
      <c r="V31" s="53">
        <v>2463.7440000000001</v>
      </c>
      <c r="W31" s="53">
        <v>2202.6239999999998</v>
      </c>
      <c r="X31" s="53">
        <v>360.6848</v>
      </c>
      <c r="Y31" s="53" t="str">
        <f t="shared" si="4"/>
        <v>yes</v>
      </c>
      <c r="Z31" s="53" t="str">
        <f t="shared" si="5"/>
        <v>yes</v>
      </c>
      <c r="AA31" s="31">
        <v>18.13</v>
      </c>
      <c r="AB31" s="31">
        <v>17.18</v>
      </c>
      <c r="AC31" s="31">
        <v>3.47</v>
      </c>
      <c r="AD31" s="31">
        <v>18.75</v>
      </c>
      <c r="AE31" s="31">
        <v>22.56</v>
      </c>
      <c r="AF31" s="31">
        <v>17.989999999999998</v>
      </c>
      <c r="AG31" s="31">
        <v>6.5</v>
      </c>
      <c r="AH31" s="31">
        <v>7.6</v>
      </c>
      <c r="AI31" s="38">
        <v>5.4</v>
      </c>
      <c r="AJ31" s="2">
        <v>8.5136183999999986</v>
      </c>
      <c r="AK31" s="2">
        <v>0.68131470000000016</v>
      </c>
      <c r="AL31" s="2">
        <v>0.2984271</v>
      </c>
      <c r="AM31" s="31">
        <v>4.8899999999999997</v>
      </c>
      <c r="AN31" s="31">
        <v>4.05</v>
      </c>
      <c r="AO31" s="31">
        <v>2.78</v>
      </c>
      <c r="AP31" s="31">
        <v>2.13</v>
      </c>
      <c r="AQ31" s="31">
        <v>1.54</v>
      </c>
      <c r="AR31" s="31">
        <v>0.79</v>
      </c>
      <c r="AS31" s="31">
        <v>1.66</v>
      </c>
      <c r="AT31" s="31">
        <v>1.45</v>
      </c>
      <c r="AU31" s="31">
        <v>0.46</v>
      </c>
      <c r="AV31" s="31">
        <f t="shared" si="6"/>
        <v>8.68</v>
      </c>
      <c r="AW31" s="31">
        <f t="shared" si="7"/>
        <v>7.04</v>
      </c>
      <c r="AX31" s="31">
        <f t="shared" si="8"/>
        <v>4.03</v>
      </c>
      <c r="AY31" s="31" t="str">
        <f t="shared" si="9"/>
        <v>Yes</v>
      </c>
      <c r="AZ31" s="31" t="str">
        <f t="shared" si="10"/>
        <v>Yes</v>
      </c>
      <c r="BA31" s="53">
        <v>322.30399999999997</v>
      </c>
      <c r="BB31" s="53">
        <v>447.71840000000003</v>
      </c>
      <c r="BC31" s="53">
        <v>81.913600000000002</v>
      </c>
      <c r="BD31" s="53">
        <v>257.91360000000003</v>
      </c>
      <c r="BE31" s="53">
        <v>272.85759999999999</v>
      </c>
      <c r="BF31" s="53">
        <v>55.479039999999998</v>
      </c>
      <c r="BG31" s="53">
        <v>346.09280000000001</v>
      </c>
      <c r="BH31" s="53">
        <v>342.88</v>
      </c>
      <c r="BI31" s="53">
        <v>56.965760000000003</v>
      </c>
      <c r="BJ31" s="31">
        <v>2.2599999999999998</v>
      </c>
      <c r="BK31" s="31">
        <v>2.5499999999999998</v>
      </c>
      <c r="BL31" s="31">
        <v>0.56000000000000005</v>
      </c>
      <c r="BM31" s="31">
        <v>1.29</v>
      </c>
      <c r="BN31" s="31">
        <v>1.36</v>
      </c>
      <c r="BO31" s="31">
        <v>0.39</v>
      </c>
      <c r="BP31" s="31">
        <v>1.42</v>
      </c>
      <c r="BQ31" s="31">
        <v>1.42</v>
      </c>
      <c r="BR31" s="31">
        <v>0.42</v>
      </c>
      <c r="BS31" s="31">
        <f t="shared" si="11"/>
        <v>4.97</v>
      </c>
      <c r="BT31" s="31">
        <f t="shared" si="12"/>
        <v>5.33</v>
      </c>
      <c r="BU31" s="31">
        <f t="shared" si="13"/>
        <v>1.37</v>
      </c>
      <c r="BV31" s="31">
        <v>411.72</v>
      </c>
      <c r="BW31" s="31">
        <v>1099.0999999999999</v>
      </c>
      <c r="BX31" s="31">
        <v>2490.1</v>
      </c>
      <c r="BY31" s="31">
        <v>2.09</v>
      </c>
      <c r="BZ31" s="31">
        <v>2.09</v>
      </c>
      <c r="CA31" s="31">
        <v>2.09</v>
      </c>
      <c r="CB31" s="56"/>
      <c r="CC31" s="56"/>
      <c r="CD31" s="56"/>
    </row>
    <row r="32" spans="1:82" x14ac:dyDescent="0.35">
      <c r="A32" s="16">
        <v>73</v>
      </c>
      <c r="B32" s="17">
        <v>26</v>
      </c>
      <c r="C32" s="14" t="s">
        <v>126</v>
      </c>
      <c r="D32" s="16">
        <v>1</v>
      </c>
      <c r="E32" s="7">
        <v>42</v>
      </c>
      <c r="F32" s="18">
        <v>1</v>
      </c>
      <c r="G32" s="18">
        <v>41</v>
      </c>
      <c r="H32" s="18" t="str">
        <f t="shared" si="2"/>
        <v>Yes</v>
      </c>
      <c r="I32" s="34">
        <v>50.833333333333329</v>
      </c>
      <c r="J32" s="31">
        <v>21.8</v>
      </c>
      <c r="K32" s="31">
        <v>40</v>
      </c>
      <c r="L32" s="31" t="str">
        <f t="shared" si="3"/>
        <v>Negative</v>
      </c>
      <c r="M32" s="33">
        <v>5</v>
      </c>
      <c r="N32" s="18" t="s">
        <v>19</v>
      </c>
      <c r="O32" s="40" t="s">
        <v>20</v>
      </c>
      <c r="P32" s="31" t="s">
        <v>20</v>
      </c>
      <c r="Q32" s="16"/>
      <c r="R32" s="16">
        <v>18.5</v>
      </c>
      <c r="S32" s="16">
        <v>18.7</v>
      </c>
      <c r="T32" s="48" t="s">
        <v>37</v>
      </c>
      <c r="U32" s="56" t="s">
        <v>43</v>
      </c>
      <c r="V32" s="53">
        <v>1639.104</v>
      </c>
      <c r="W32" s="53">
        <v>302.32319999999999</v>
      </c>
      <c r="X32" s="53">
        <v>40.784639999999996</v>
      </c>
      <c r="Y32" s="53" t="str">
        <f t="shared" si="4"/>
        <v>yes</v>
      </c>
      <c r="Z32" s="53" t="str">
        <f t="shared" si="5"/>
        <v>yes</v>
      </c>
      <c r="AA32" s="31">
        <v>12.56</v>
      </c>
      <c r="AB32" s="31">
        <v>2.95</v>
      </c>
      <c r="AC32" s="31">
        <v>0.84</v>
      </c>
      <c r="AD32" s="31">
        <v>33.72</v>
      </c>
      <c r="AE32" s="31">
        <v>17.600000000000001</v>
      </c>
      <c r="AF32" s="31">
        <v>9.7200000000000006</v>
      </c>
      <c r="AG32" s="31">
        <v>6.5</v>
      </c>
      <c r="AH32" s="31">
        <v>3.8</v>
      </c>
      <c r="AI32" s="31">
        <v>1.03</v>
      </c>
      <c r="AJ32" s="2">
        <v>5.2984887000000009</v>
      </c>
      <c r="AK32" s="2">
        <v>0.39977970000000007</v>
      </c>
      <c r="AL32" s="2">
        <v>0.24775080000000002</v>
      </c>
      <c r="AM32" s="31">
        <v>3.06</v>
      </c>
      <c r="AN32" s="31">
        <v>2.91</v>
      </c>
      <c r="AO32" s="31">
        <v>1.63</v>
      </c>
      <c r="AP32" s="31">
        <v>1.49</v>
      </c>
      <c r="AQ32" s="31">
        <v>0.92</v>
      </c>
      <c r="AR32" s="31">
        <v>0.34</v>
      </c>
      <c r="AS32" s="31">
        <v>2.21</v>
      </c>
      <c r="AT32" s="31">
        <v>0.57999999999999996</v>
      </c>
      <c r="AU32" s="31">
        <v>0.01</v>
      </c>
      <c r="AV32" s="31">
        <f t="shared" si="6"/>
        <v>6.76</v>
      </c>
      <c r="AW32" s="31">
        <f t="shared" si="7"/>
        <v>4.41</v>
      </c>
      <c r="AX32" s="31">
        <f t="shared" si="8"/>
        <v>1.98</v>
      </c>
      <c r="AY32" s="31" t="str">
        <f t="shared" si="9"/>
        <v>Yes</v>
      </c>
      <c r="AZ32" s="31" t="str">
        <f t="shared" si="10"/>
        <v>Yes</v>
      </c>
      <c r="BA32" s="53">
        <v>528.40319999999997</v>
      </c>
      <c r="BB32" s="53">
        <v>78.892800000000008</v>
      </c>
      <c r="BC32" s="53">
        <v>0.15103999999999998</v>
      </c>
      <c r="BD32" s="53">
        <v>173.5104</v>
      </c>
      <c r="BE32" s="53">
        <v>67.206399999999988</v>
      </c>
      <c r="BF32" s="53">
        <v>2.7795199999999998</v>
      </c>
      <c r="BG32" s="53">
        <v>168.96</v>
      </c>
      <c r="BH32" s="53">
        <v>53.681919999999998</v>
      </c>
      <c r="BI32" s="53">
        <v>4.4908799999999998</v>
      </c>
      <c r="BJ32" s="31">
        <v>1.21</v>
      </c>
      <c r="BK32" s="31">
        <v>0.56000000000000005</v>
      </c>
      <c r="BL32" s="31">
        <v>0.09</v>
      </c>
      <c r="BM32" s="31">
        <v>0.97</v>
      </c>
      <c r="BN32" s="31">
        <v>0.59</v>
      </c>
      <c r="BO32" s="31">
        <v>0.06</v>
      </c>
      <c r="BP32" s="31">
        <v>2.02</v>
      </c>
      <c r="BQ32" s="31">
        <v>0.56999999999999995</v>
      </c>
      <c r="BR32" s="31">
        <v>0</v>
      </c>
      <c r="BS32" s="31">
        <f t="shared" si="11"/>
        <v>4.1999999999999993</v>
      </c>
      <c r="BT32" s="31">
        <f t="shared" si="12"/>
        <v>1.7199999999999998</v>
      </c>
      <c r="BU32" s="31">
        <f t="shared" si="13"/>
        <v>0.15</v>
      </c>
      <c r="BV32" s="31">
        <v>833.96</v>
      </c>
      <c r="BW32" s="31">
        <v>1472.9</v>
      </c>
      <c r="BX32" s="31">
        <v>551.59</v>
      </c>
      <c r="BY32" s="31">
        <v>1.56</v>
      </c>
      <c r="BZ32" s="31">
        <v>1.56</v>
      </c>
      <c r="CA32" s="31">
        <v>1.56</v>
      </c>
      <c r="CB32" s="56"/>
      <c r="CC32" s="56"/>
      <c r="CD32" s="56"/>
    </row>
    <row r="33" spans="1:99" x14ac:dyDescent="0.35">
      <c r="A33" s="16">
        <v>76</v>
      </c>
      <c r="B33" s="17">
        <v>36</v>
      </c>
      <c r="C33" s="14" t="s">
        <v>108</v>
      </c>
      <c r="D33" s="16">
        <v>0</v>
      </c>
      <c r="E33" s="7">
        <v>0</v>
      </c>
      <c r="F33" s="18">
        <v>0</v>
      </c>
      <c r="G33" s="18">
        <v>0</v>
      </c>
      <c r="H33" s="18" t="str">
        <f t="shared" si="2"/>
        <v>no</v>
      </c>
      <c r="I33" s="34">
        <v>73.75</v>
      </c>
      <c r="J33" s="31">
        <v>27.6</v>
      </c>
      <c r="K33" s="31">
        <v>40</v>
      </c>
      <c r="L33" s="31" t="str">
        <f t="shared" si="3"/>
        <v>Negative</v>
      </c>
      <c r="M33" s="33">
        <v>7</v>
      </c>
      <c r="N33" s="18" t="s">
        <v>19</v>
      </c>
      <c r="O33" s="16">
        <v>8</v>
      </c>
      <c r="P33" s="31" t="s">
        <v>118</v>
      </c>
      <c r="Q33" s="19"/>
      <c r="R33" s="19">
        <v>19</v>
      </c>
      <c r="S33" s="19">
        <v>20.100000000000001</v>
      </c>
      <c r="T33" s="47" t="s">
        <v>37</v>
      </c>
      <c r="U33" s="55" t="s">
        <v>95</v>
      </c>
      <c r="V33" s="53">
        <v>8384</v>
      </c>
      <c r="W33" s="53">
        <v>8576</v>
      </c>
      <c r="X33" s="53">
        <v>832.32</v>
      </c>
      <c r="Y33" s="53" t="str">
        <f t="shared" si="4"/>
        <v>no</v>
      </c>
      <c r="Z33" s="53" t="str">
        <f t="shared" si="5"/>
        <v>yes</v>
      </c>
      <c r="AA33" s="31">
        <v>31.49</v>
      </c>
      <c r="AB33" s="31">
        <v>35.93</v>
      </c>
      <c r="AC33" s="31">
        <v>5.37</v>
      </c>
      <c r="AD33" s="31">
        <v>19.079999999999998</v>
      </c>
      <c r="AE33" s="31">
        <v>24.47</v>
      </c>
      <c r="AF33" s="31">
        <v>11.46</v>
      </c>
      <c r="AG33" s="31">
        <v>8.6</v>
      </c>
      <c r="AH33" s="31">
        <v>12.6</v>
      </c>
      <c r="AI33" s="31">
        <v>1.66</v>
      </c>
      <c r="AJ33" s="2">
        <v>24.994677300000003</v>
      </c>
      <c r="AK33" s="2">
        <v>7.4268933000000015</v>
      </c>
      <c r="AL33" s="2">
        <v>3.1588227</v>
      </c>
      <c r="AM33" s="31">
        <v>3.77</v>
      </c>
      <c r="AN33" s="31">
        <v>3.51</v>
      </c>
      <c r="AO33" s="31">
        <v>1.67</v>
      </c>
      <c r="AP33" s="31">
        <v>1.88</v>
      </c>
      <c r="AQ33" s="31">
        <v>1.96</v>
      </c>
      <c r="AR33" s="31">
        <v>0.64</v>
      </c>
      <c r="AS33" s="31">
        <v>2.58</v>
      </c>
      <c r="AT33" s="31">
        <v>2.44</v>
      </c>
      <c r="AU33" s="31">
        <v>0.24</v>
      </c>
      <c r="AV33" s="31">
        <f t="shared" si="6"/>
        <v>8.23</v>
      </c>
      <c r="AW33" s="31">
        <f t="shared" si="7"/>
        <v>7.91</v>
      </c>
      <c r="AX33" s="31">
        <f t="shared" si="8"/>
        <v>2.5499999999999998</v>
      </c>
      <c r="AY33" s="31" t="str">
        <f t="shared" si="9"/>
        <v>No</v>
      </c>
      <c r="AZ33" s="31" t="str">
        <f t="shared" si="10"/>
        <v>Yes</v>
      </c>
      <c r="BA33" s="53">
        <v>1081.2159999999999</v>
      </c>
      <c r="BB33" s="53">
        <v>1406.848</v>
      </c>
      <c r="BC33" s="53">
        <v>35.526400000000002</v>
      </c>
      <c r="BD33" s="53">
        <v>463.30879999999996</v>
      </c>
      <c r="BE33" s="53">
        <v>793.47199999999998</v>
      </c>
      <c r="BF33" s="53">
        <v>59.835519999999995</v>
      </c>
      <c r="BG33" s="53">
        <v>673.21600000000001</v>
      </c>
      <c r="BH33" s="53">
        <v>984.06399999999996</v>
      </c>
      <c r="BI33" s="53">
        <v>84.486399999999989</v>
      </c>
      <c r="BJ33" s="31">
        <v>2.13</v>
      </c>
      <c r="BK33" s="31">
        <v>2.91</v>
      </c>
      <c r="BL33" s="31">
        <v>0.52</v>
      </c>
      <c r="BM33" s="31">
        <v>1.21</v>
      </c>
      <c r="BN33" s="31">
        <v>1.83</v>
      </c>
      <c r="BO33" s="31">
        <v>0.34</v>
      </c>
      <c r="BP33" s="31">
        <v>2.08</v>
      </c>
      <c r="BQ33" s="31">
        <v>2.41</v>
      </c>
      <c r="BR33" s="31">
        <v>0.19</v>
      </c>
      <c r="BS33" s="31">
        <f t="shared" si="11"/>
        <v>5.42</v>
      </c>
      <c r="BT33" s="31">
        <f t="shared" si="12"/>
        <v>7.15</v>
      </c>
      <c r="BU33" s="31">
        <f t="shared" si="13"/>
        <v>1.05</v>
      </c>
      <c r="BV33" s="31">
        <v>328.61</v>
      </c>
      <c r="BW33" s="31">
        <v>761.9</v>
      </c>
      <c r="BX33" s="31">
        <v>874.52</v>
      </c>
      <c r="BY33" s="31">
        <v>3.87</v>
      </c>
      <c r="BZ33" s="31">
        <v>3.87</v>
      </c>
      <c r="CA33" s="31">
        <v>3.87</v>
      </c>
      <c r="CB33" s="55" t="s">
        <v>108</v>
      </c>
      <c r="CC33" s="55" t="s">
        <v>36</v>
      </c>
      <c r="CD33" s="55" t="s">
        <v>107</v>
      </c>
      <c r="CE33">
        <v>6.5</v>
      </c>
      <c r="CF33" s="31">
        <v>540</v>
      </c>
      <c r="CG33" s="31">
        <v>0.13109999999999999</v>
      </c>
      <c r="CH33" s="31">
        <v>0</v>
      </c>
      <c r="CI33" s="31">
        <v>1.8187</v>
      </c>
      <c r="CJ33" s="31">
        <v>0.66964999999999997</v>
      </c>
      <c r="CK33" s="31">
        <v>0.24292</v>
      </c>
      <c r="CL33" s="31">
        <f>CI33+CJ33+CK33</f>
        <v>2.7312699999999999</v>
      </c>
      <c r="CM33" s="31">
        <v>167.01</v>
      </c>
      <c r="CN33" s="31">
        <v>81.686000000000007</v>
      </c>
      <c r="CO33" s="31">
        <v>44.252000000000002</v>
      </c>
      <c r="CP33" s="31">
        <v>6.0409999999999998E-2</v>
      </c>
      <c r="CQ33" s="31">
        <v>2.4421000000000002E-2</v>
      </c>
      <c r="CR33" s="31">
        <v>8.9972000000000003E-3</v>
      </c>
      <c r="CS33" s="31">
        <v>15.122</v>
      </c>
      <c r="CT33" s="31">
        <v>852.32</v>
      </c>
      <c r="CU33" s="31">
        <v>3.8525</v>
      </c>
    </row>
    <row r="34" spans="1:99" x14ac:dyDescent="0.35">
      <c r="A34" s="16">
        <v>77</v>
      </c>
      <c r="B34" s="17">
        <v>31</v>
      </c>
      <c r="C34" s="14" t="s">
        <v>126</v>
      </c>
      <c r="D34" s="16">
        <v>0</v>
      </c>
      <c r="E34" s="7">
        <v>15</v>
      </c>
      <c r="F34" s="18">
        <v>0</v>
      </c>
      <c r="G34" s="18">
        <v>15</v>
      </c>
      <c r="H34" s="18" t="str">
        <f t="shared" si="2"/>
        <v>no</v>
      </c>
      <c r="I34" s="34">
        <v>54.166666666666664</v>
      </c>
      <c r="J34" s="31">
        <v>19.600000000000001</v>
      </c>
      <c r="K34" s="31">
        <v>40</v>
      </c>
      <c r="L34" s="31" t="str">
        <f t="shared" si="3"/>
        <v>Negative</v>
      </c>
      <c r="M34" s="33">
        <v>5</v>
      </c>
      <c r="N34" s="18" t="s">
        <v>19</v>
      </c>
      <c r="O34" s="16">
        <v>4</v>
      </c>
      <c r="P34" s="31" t="s">
        <v>118</v>
      </c>
      <c r="Q34" s="19"/>
      <c r="R34" s="19">
        <v>16.8</v>
      </c>
      <c r="S34" s="19">
        <v>19.100000000000001</v>
      </c>
      <c r="T34" s="47" t="s">
        <v>35</v>
      </c>
      <c r="U34" s="55" t="s">
        <v>92</v>
      </c>
      <c r="V34" s="53">
        <v>3226.3679999999999</v>
      </c>
      <c r="W34" s="53">
        <v>1283.8399999999999</v>
      </c>
      <c r="X34" s="53">
        <v>214.51520000000002</v>
      </c>
      <c r="Y34" s="53" t="str">
        <f t="shared" si="4"/>
        <v>yes</v>
      </c>
      <c r="Z34" s="53" t="str">
        <f t="shared" si="5"/>
        <v>yes</v>
      </c>
      <c r="AA34" s="31">
        <v>11.6</v>
      </c>
      <c r="AB34" s="31">
        <v>6.99</v>
      </c>
      <c r="AC34" s="31">
        <v>1.62</v>
      </c>
      <c r="AD34" s="31">
        <v>28.96</v>
      </c>
      <c r="AE34" s="31">
        <v>22.86</v>
      </c>
      <c r="AF34" s="31">
        <v>12.93</v>
      </c>
      <c r="AG34" s="31">
        <v>6.7</v>
      </c>
      <c r="AH34" s="31">
        <v>8.1</v>
      </c>
      <c r="AI34" s="31">
        <v>2.4900000000000002</v>
      </c>
      <c r="AJ34" s="2">
        <v>2.0664669000000004</v>
      </c>
      <c r="AK34" s="2">
        <v>0.15765960000000001</v>
      </c>
      <c r="AL34" s="2">
        <v>1.6385337</v>
      </c>
      <c r="AM34" s="31">
        <v>3.58</v>
      </c>
      <c r="AN34" s="31">
        <v>1.71</v>
      </c>
      <c r="AO34" s="31">
        <v>1.77</v>
      </c>
      <c r="AP34" s="31">
        <v>1.81</v>
      </c>
      <c r="AQ34" s="31">
        <v>0.57999999999999996</v>
      </c>
      <c r="AR34" s="31">
        <v>0.75</v>
      </c>
      <c r="AS34" s="31">
        <v>1.84</v>
      </c>
      <c r="AT34" s="31">
        <v>0.36</v>
      </c>
      <c r="AU34" s="31">
        <v>0.28000000000000003</v>
      </c>
      <c r="AV34" s="31">
        <f t="shared" si="6"/>
        <v>7.23</v>
      </c>
      <c r="AW34" s="31">
        <f t="shared" si="7"/>
        <v>2.65</v>
      </c>
      <c r="AX34" s="31">
        <f t="shared" si="8"/>
        <v>2.8</v>
      </c>
      <c r="AY34" s="31" t="str">
        <f t="shared" si="9"/>
        <v>Yes</v>
      </c>
      <c r="AZ34" s="31" t="str">
        <f t="shared" si="10"/>
        <v>Yes</v>
      </c>
      <c r="BA34" s="53">
        <v>831.10400000000004</v>
      </c>
      <c r="BB34" s="53">
        <v>136.58240000000001</v>
      </c>
      <c r="BC34" s="53">
        <v>5.1263999999999994</v>
      </c>
      <c r="BD34" s="53">
        <v>420.44159999999999</v>
      </c>
      <c r="BE34" s="53">
        <v>131.41120000000001</v>
      </c>
      <c r="BF34" s="53">
        <v>9.5449599999999997</v>
      </c>
      <c r="BG34" s="53">
        <v>595.30240000000003</v>
      </c>
      <c r="BH34" s="53">
        <v>178.45760000000001</v>
      </c>
      <c r="BI34" s="53">
        <v>24.097279999999998</v>
      </c>
      <c r="BJ34" s="31">
        <v>1.92</v>
      </c>
      <c r="BK34" s="31">
        <v>0.69</v>
      </c>
      <c r="BL34" s="31">
        <v>0.16</v>
      </c>
      <c r="BM34" s="31">
        <v>1.1499999999999999</v>
      </c>
      <c r="BN34" s="31">
        <v>0.41</v>
      </c>
      <c r="BO34" s="31">
        <v>0.06</v>
      </c>
      <c r="BP34" s="31">
        <v>1.58</v>
      </c>
      <c r="BQ34" s="31">
        <v>0.34</v>
      </c>
      <c r="BR34" s="31">
        <v>0.04</v>
      </c>
      <c r="BS34" s="31">
        <f t="shared" si="11"/>
        <v>4.6500000000000004</v>
      </c>
      <c r="BT34" s="31">
        <f t="shared" si="12"/>
        <v>1.44</v>
      </c>
      <c r="BU34" s="31">
        <f t="shared" si="13"/>
        <v>0.26</v>
      </c>
      <c r="BV34" s="31">
        <v>588.86</v>
      </c>
      <c r="BW34" s="31">
        <v>1012</v>
      </c>
      <c r="BX34" s="31">
        <v>774.8</v>
      </c>
      <c r="BY34" s="31">
        <v>3.1</v>
      </c>
      <c r="BZ34" s="31">
        <v>3.1</v>
      </c>
      <c r="CA34" s="31">
        <v>3.1</v>
      </c>
      <c r="CB34" s="55" t="s">
        <v>108</v>
      </c>
      <c r="CC34" s="55" t="s">
        <v>37</v>
      </c>
      <c r="CD34" s="55" t="s">
        <v>95</v>
      </c>
      <c r="CE34">
        <v>1.6</v>
      </c>
      <c r="CF34" s="31">
        <v>473.62</v>
      </c>
      <c r="CG34" s="31">
        <v>0.30559999999999998</v>
      </c>
      <c r="CH34" s="31">
        <v>0</v>
      </c>
      <c r="CI34" s="31">
        <v>0.75070999999999999</v>
      </c>
      <c r="CJ34" s="31">
        <v>0.13785</v>
      </c>
      <c r="CK34" s="31">
        <v>6.6433999999999998E-3</v>
      </c>
      <c r="CL34" s="31">
        <f t="shared" ref="CL34:CL96" si="14">CI34+CJ34+CK34</f>
        <v>0.89520339999999998</v>
      </c>
      <c r="CM34" s="31">
        <v>39.542999999999999</v>
      </c>
      <c r="CN34" s="31">
        <v>22.047000000000001</v>
      </c>
      <c r="CO34" s="31">
        <v>0</v>
      </c>
      <c r="CP34" s="31">
        <v>4.1521000000000002E-2</v>
      </c>
      <c r="CQ34" s="31">
        <v>1.4947999999999999E-2</v>
      </c>
      <c r="CR34" s="31">
        <v>0</v>
      </c>
      <c r="CS34" s="31">
        <v>9.7250999999999994</v>
      </c>
      <c r="CT34" s="31">
        <v>475.98</v>
      </c>
      <c r="CU34" s="31">
        <v>2.9813999999999998</v>
      </c>
    </row>
    <row r="35" spans="1:99" x14ac:dyDescent="0.35">
      <c r="A35" s="16">
        <v>78</v>
      </c>
      <c r="B35" s="17">
        <v>39</v>
      </c>
      <c r="C35" s="14" t="s">
        <v>126</v>
      </c>
      <c r="D35" s="16">
        <v>0</v>
      </c>
      <c r="E35" s="7">
        <v>0</v>
      </c>
      <c r="F35" s="18">
        <v>0</v>
      </c>
      <c r="G35" s="18">
        <v>0</v>
      </c>
      <c r="H35" s="18" t="str">
        <f t="shared" si="2"/>
        <v>no</v>
      </c>
      <c r="I35" s="34">
        <v>56.666666666666671</v>
      </c>
      <c r="J35" s="31">
        <v>25.9</v>
      </c>
      <c r="K35" s="31">
        <v>40</v>
      </c>
      <c r="L35" s="31" t="str">
        <f t="shared" si="3"/>
        <v>Negative</v>
      </c>
      <c r="M35" s="33">
        <v>7</v>
      </c>
      <c r="N35" s="18" t="s">
        <v>19</v>
      </c>
      <c r="O35" s="16">
        <v>12</v>
      </c>
      <c r="P35" s="31" t="s">
        <v>118</v>
      </c>
      <c r="Q35" s="19"/>
      <c r="R35" s="19">
        <v>16.5</v>
      </c>
      <c r="S35" s="19">
        <v>19.7</v>
      </c>
      <c r="T35" s="47" t="s">
        <v>35</v>
      </c>
      <c r="U35" s="55" t="s">
        <v>92</v>
      </c>
      <c r="V35" s="53">
        <v>2914.24</v>
      </c>
      <c r="W35" s="53">
        <v>1512.704</v>
      </c>
      <c r="X35" s="53">
        <v>107.9872</v>
      </c>
      <c r="Y35" s="53" t="str">
        <f t="shared" si="4"/>
        <v>yes</v>
      </c>
      <c r="Z35" s="53" t="str">
        <f t="shared" si="5"/>
        <v>yes</v>
      </c>
      <c r="AA35" s="31">
        <v>13.08</v>
      </c>
      <c r="AB35" s="31">
        <v>7.62</v>
      </c>
      <c r="AC35" s="31">
        <v>1.24</v>
      </c>
      <c r="AD35" s="31">
        <v>32.86</v>
      </c>
      <c r="AE35" s="31">
        <v>30.32</v>
      </c>
      <c r="AF35" s="31">
        <v>10.74</v>
      </c>
      <c r="AG35" s="31">
        <v>14.2</v>
      </c>
      <c r="AH35" s="31">
        <v>14</v>
      </c>
      <c r="AI35" s="31">
        <v>2.57</v>
      </c>
      <c r="AJ35" s="2">
        <v>6.1374630000000012</v>
      </c>
      <c r="AK35" s="2">
        <v>1.5991188000000003</v>
      </c>
      <c r="AL35" s="2">
        <v>0.79392870000000015</v>
      </c>
      <c r="AM35" s="31">
        <v>4.91</v>
      </c>
      <c r="AN35" s="31">
        <v>4.9000000000000004</v>
      </c>
      <c r="AO35" s="31">
        <v>2.76</v>
      </c>
      <c r="AP35" s="31">
        <v>2.0699999999999998</v>
      </c>
      <c r="AQ35" s="31">
        <v>1.69</v>
      </c>
      <c r="AR35" s="31">
        <v>0.67</v>
      </c>
      <c r="AS35" s="31">
        <v>3.91</v>
      </c>
      <c r="AT35" s="31">
        <v>2.78</v>
      </c>
      <c r="AU35" s="31">
        <v>0.23</v>
      </c>
      <c r="AV35" s="31">
        <f t="shared" si="6"/>
        <v>10.89</v>
      </c>
      <c r="AW35" s="31">
        <f t="shared" si="7"/>
        <v>9.3699999999999992</v>
      </c>
      <c r="AX35" s="31">
        <f t="shared" si="8"/>
        <v>3.6599999999999997</v>
      </c>
      <c r="AY35" s="31" t="str">
        <f t="shared" si="9"/>
        <v>Yes</v>
      </c>
      <c r="AZ35" s="31" t="str">
        <f t="shared" si="10"/>
        <v>Yes</v>
      </c>
      <c r="BA35" s="53">
        <v>1456.2560000000001</v>
      </c>
      <c r="BB35" s="53">
        <v>808.44799999999998</v>
      </c>
      <c r="BC35" s="53">
        <v>10.95936</v>
      </c>
      <c r="BD35" s="53">
        <v>289.97120000000001</v>
      </c>
      <c r="BE35" s="53">
        <v>165.43360000000001</v>
      </c>
      <c r="BF35" s="53">
        <v>19.381119999999999</v>
      </c>
      <c r="BG35" s="53">
        <v>294.41919999999999</v>
      </c>
      <c r="BH35" s="53">
        <v>168.1728</v>
      </c>
      <c r="BI35" s="53">
        <v>31.155200000000001</v>
      </c>
      <c r="BJ35" s="31">
        <v>1.63</v>
      </c>
      <c r="BK35" s="31">
        <v>1.1399999999999999</v>
      </c>
      <c r="BL35" s="31">
        <v>0.35</v>
      </c>
      <c r="BM35" s="31">
        <v>1.23</v>
      </c>
      <c r="BN35" s="31">
        <v>0.81</v>
      </c>
      <c r="BO35" s="31">
        <v>0.21</v>
      </c>
      <c r="BP35" s="31">
        <v>3.62</v>
      </c>
      <c r="BQ35" s="31">
        <v>2.2999999999999998</v>
      </c>
      <c r="BR35" s="31">
        <v>0.13</v>
      </c>
      <c r="BS35" s="31">
        <f t="shared" si="11"/>
        <v>6.48</v>
      </c>
      <c r="BT35" s="31">
        <f t="shared" si="12"/>
        <v>4.25</v>
      </c>
      <c r="BU35" s="31">
        <f t="shared" si="13"/>
        <v>0.69</v>
      </c>
      <c r="BV35" s="31">
        <v>1359.4</v>
      </c>
      <c r="BW35" s="31">
        <v>2097.6999999999998</v>
      </c>
      <c r="BX35" s="31">
        <v>1592.9</v>
      </c>
      <c r="BY35" s="31">
        <v>2.04</v>
      </c>
      <c r="BZ35" s="31">
        <v>2.04</v>
      </c>
      <c r="CA35" s="31">
        <v>2.04</v>
      </c>
      <c r="CB35" s="55" t="s">
        <v>108</v>
      </c>
      <c r="CC35" s="55" t="s">
        <v>37</v>
      </c>
      <c r="CD35" s="55" t="s">
        <v>95</v>
      </c>
      <c r="CE35">
        <v>1.5</v>
      </c>
      <c r="CF35" s="31">
        <v>169.84</v>
      </c>
      <c r="CG35" s="31">
        <v>0.16184999999999999</v>
      </c>
      <c r="CH35" s="31">
        <v>0</v>
      </c>
      <c r="CI35" s="31">
        <v>2.7191000000000001</v>
      </c>
      <c r="CJ35" s="31">
        <v>0.22908000000000001</v>
      </c>
      <c r="CK35" s="31">
        <v>8.4661E-2</v>
      </c>
      <c r="CL35" s="31">
        <f t="shared" si="14"/>
        <v>3.0328410000000003</v>
      </c>
      <c r="CM35" s="31">
        <v>63.417000000000002</v>
      </c>
      <c r="CN35" s="31">
        <v>23.841999999999999</v>
      </c>
      <c r="CO35" s="31">
        <v>15.648</v>
      </c>
      <c r="CP35" s="31">
        <v>9.7112000000000004E-2</v>
      </c>
      <c r="CQ35" s="31">
        <v>3.7351000000000002E-2</v>
      </c>
      <c r="CR35" s="31">
        <v>1.494E-2</v>
      </c>
      <c r="CS35" s="31">
        <v>8.8070000000000004</v>
      </c>
      <c r="CT35" s="31">
        <v>720.58</v>
      </c>
      <c r="CU35" s="31">
        <v>1.9885999999999999</v>
      </c>
    </row>
    <row r="36" spans="1:99" x14ac:dyDescent="0.35">
      <c r="A36" s="3">
        <v>80</v>
      </c>
      <c r="B36" s="20">
        <v>47</v>
      </c>
      <c r="C36" s="14" t="s">
        <v>108</v>
      </c>
      <c r="D36" s="16">
        <v>1</v>
      </c>
      <c r="E36" s="7">
        <v>0</v>
      </c>
      <c r="F36" s="18">
        <v>0</v>
      </c>
      <c r="G36" s="18">
        <v>0</v>
      </c>
      <c r="H36" s="18" t="str">
        <f t="shared" si="2"/>
        <v>no</v>
      </c>
      <c r="I36" s="34">
        <v>58.333333333333336</v>
      </c>
      <c r="J36" s="31">
        <v>20.7</v>
      </c>
      <c r="K36" s="31">
        <v>40</v>
      </c>
      <c r="L36" s="31" t="str">
        <f t="shared" si="3"/>
        <v>Negative</v>
      </c>
      <c r="M36" s="33">
        <v>6</v>
      </c>
      <c r="N36" s="18" t="s">
        <v>19</v>
      </c>
      <c r="O36" s="16" t="s">
        <v>20</v>
      </c>
      <c r="P36" s="31" t="s">
        <v>20</v>
      </c>
      <c r="Q36" s="19"/>
      <c r="R36" s="19">
        <v>21.6</v>
      </c>
      <c r="S36" s="19">
        <v>21.3</v>
      </c>
      <c r="T36" s="47" t="s">
        <v>35</v>
      </c>
      <c r="U36" s="55" t="s">
        <v>42</v>
      </c>
      <c r="V36" s="53">
        <v>1008.832</v>
      </c>
      <c r="W36" s="53">
        <v>705.40800000000002</v>
      </c>
      <c r="X36" s="53">
        <v>286.95679999999999</v>
      </c>
      <c r="Y36" s="53" t="str">
        <f t="shared" si="4"/>
        <v>yes</v>
      </c>
      <c r="Z36" s="53" t="str">
        <f t="shared" si="5"/>
        <v>no</v>
      </c>
      <c r="AA36" s="31">
        <v>9.15</v>
      </c>
      <c r="AB36" s="31">
        <v>7.94</v>
      </c>
      <c r="AC36" s="31">
        <v>4.37</v>
      </c>
      <c r="AD36" s="31">
        <v>23.92</v>
      </c>
      <c r="AE36" s="31">
        <v>19.559999999999999</v>
      </c>
      <c r="AF36" s="31">
        <v>13.19</v>
      </c>
      <c r="AG36" s="31">
        <v>10.75</v>
      </c>
      <c r="AH36" s="31">
        <v>6</v>
      </c>
      <c r="AI36" s="31">
        <v>3.73</v>
      </c>
      <c r="AJ36" s="2">
        <v>0.37725690000000006</v>
      </c>
      <c r="AK36" s="2">
        <v>0.24212010000000003</v>
      </c>
      <c r="AL36" s="2">
        <v>1.4076750000000002</v>
      </c>
      <c r="AM36" s="31">
        <v>4.1900000000000004</v>
      </c>
      <c r="AN36" s="31">
        <v>5.0999999999999996</v>
      </c>
      <c r="AO36" s="31">
        <v>5.0999999999999996</v>
      </c>
      <c r="AP36" s="31">
        <v>1.98</v>
      </c>
      <c r="AQ36" s="31">
        <v>1.73</v>
      </c>
      <c r="AR36" s="31">
        <v>1.71</v>
      </c>
      <c r="AS36" s="31">
        <v>2.09</v>
      </c>
      <c r="AT36" s="31">
        <v>1.01</v>
      </c>
      <c r="AU36" s="31">
        <v>0.86</v>
      </c>
      <c r="AV36" s="31">
        <f t="shared" si="6"/>
        <v>8.26</v>
      </c>
      <c r="AW36" s="31">
        <f t="shared" si="7"/>
        <v>7.84</v>
      </c>
      <c r="AX36" s="31">
        <f t="shared" si="8"/>
        <v>7.67</v>
      </c>
      <c r="AY36" s="31" t="str">
        <f t="shared" si="9"/>
        <v>No</v>
      </c>
      <c r="AZ36" s="31" t="str">
        <f t="shared" si="10"/>
        <v>No</v>
      </c>
      <c r="BA36" s="53">
        <v>246.4</v>
      </c>
      <c r="BB36" s="53">
        <v>108.18560000000001</v>
      </c>
      <c r="BC36" s="53">
        <v>39.001599999999996</v>
      </c>
      <c r="BD36" s="53">
        <v>132.7296</v>
      </c>
      <c r="BE36" s="53">
        <v>143.10400000000001</v>
      </c>
      <c r="BF36" s="53">
        <v>58.936320000000002</v>
      </c>
      <c r="BG36" s="53">
        <v>157.93279999999999</v>
      </c>
      <c r="BH36" s="53">
        <v>175.82079999999999</v>
      </c>
      <c r="BI36" s="53">
        <v>66.572800000000001</v>
      </c>
      <c r="BJ36" s="31">
        <v>1.27</v>
      </c>
      <c r="BK36" s="31">
        <v>1.89</v>
      </c>
      <c r="BL36" s="31">
        <v>0.99</v>
      </c>
      <c r="BM36" s="31">
        <v>1.03</v>
      </c>
      <c r="BN36" s="31">
        <v>1.26</v>
      </c>
      <c r="BO36" s="31">
        <v>0.83</v>
      </c>
      <c r="BP36" s="31">
        <v>1.73</v>
      </c>
      <c r="BQ36" s="31">
        <v>0.93</v>
      </c>
      <c r="BR36" s="31">
        <v>0.56000000000000005</v>
      </c>
      <c r="BS36" s="31">
        <f t="shared" si="11"/>
        <v>4.0299999999999994</v>
      </c>
      <c r="BT36" s="31">
        <f t="shared" si="12"/>
        <v>4.08</v>
      </c>
      <c r="BU36" s="31">
        <f t="shared" si="13"/>
        <v>2.38</v>
      </c>
      <c r="BV36" s="31">
        <v>917.13</v>
      </c>
      <c r="BW36" s="31">
        <v>1287.0999999999999</v>
      </c>
      <c r="BX36" s="31">
        <v>2134.6999999999998</v>
      </c>
      <c r="BY36" s="31">
        <v>1.73</v>
      </c>
      <c r="BZ36" s="31">
        <v>1.73</v>
      </c>
      <c r="CA36" s="31">
        <v>1.73</v>
      </c>
      <c r="CB36" s="55" t="s">
        <v>108</v>
      </c>
      <c r="CC36" s="55" t="s">
        <v>35</v>
      </c>
      <c r="CD36" s="55" t="s">
        <v>92</v>
      </c>
      <c r="CE36">
        <v>2.8</v>
      </c>
      <c r="CF36" s="31">
        <v>441.52</v>
      </c>
      <c r="CG36" s="31">
        <v>0.49684</v>
      </c>
      <c r="CH36" s="31">
        <v>1.9958562</v>
      </c>
      <c r="CI36" s="31">
        <v>4.9546999999999999</v>
      </c>
      <c r="CJ36" s="31">
        <v>0.94428000000000001</v>
      </c>
      <c r="CK36" s="31">
        <v>0.41175</v>
      </c>
      <c r="CL36" s="31">
        <f t="shared" si="14"/>
        <v>6.3107299999999995</v>
      </c>
      <c r="CM36" s="31">
        <v>117.6</v>
      </c>
      <c r="CN36" s="31">
        <v>107.56</v>
      </c>
      <c r="CO36" s="31">
        <v>87.47</v>
      </c>
      <c r="CP36" s="31">
        <v>0.35136000000000001</v>
      </c>
      <c r="CQ36" s="31">
        <v>0.21959999999999999</v>
      </c>
      <c r="CR36" s="31">
        <v>9.6074999999999994E-2</v>
      </c>
      <c r="CS36" s="31">
        <v>9.5652000000000008</v>
      </c>
      <c r="CT36" s="31">
        <v>1035.2</v>
      </c>
      <c r="CU36" s="31">
        <v>1.8039000000000001</v>
      </c>
    </row>
    <row r="37" spans="1:99" x14ac:dyDescent="0.35">
      <c r="A37" s="16">
        <v>81</v>
      </c>
      <c r="B37" s="20">
        <v>22</v>
      </c>
      <c r="C37" s="14" t="s">
        <v>126</v>
      </c>
      <c r="D37" s="16">
        <v>0</v>
      </c>
      <c r="E37" s="7">
        <v>3</v>
      </c>
      <c r="F37" s="18">
        <v>1</v>
      </c>
      <c r="G37" s="18">
        <v>2</v>
      </c>
      <c r="H37" s="18" t="str">
        <f t="shared" si="2"/>
        <v>no</v>
      </c>
      <c r="I37" s="34">
        <v>52.916666666666664</v>
      </c>
      <c r="J37" s="31">
        <v>14.8</v>
      </c>
      <c r="K37" s="31">
        <v>40</v>
      </c>
      <c r="L37" s="31" t="str">
        <f t="shared" si="3"/>
        <v>Negative</v>
      </c>
      <c r="M37" s="33">
        <v>5</v>
      </c>
      <c r="N37" s="18" t="s">
        <v>19</v>
      </c>
      <c r="O37" s="16">
        <v>8</v>
      </c>
      <c r="P37" s="31" t="s">
        <v>118</v>
      </c>
      <c r="Q37" s="16"/>
      <c r="R37" s="16">
        <v>14.9</v>
      </c>
      <c r="S37" s="16">
        <v>16.3</v>
      </c>
      <c r="T37" s="48" t="s">
        <v>36</v>
      </c>
      <c r="U37" s="56" t="s">
        <v>93</v>
      </c>
      <c r="V37" s="53">
        <v>3685.12</v>
      </c>
      <c r="W37" s="53">
        <v>3241.4079999999999</v>
      </c>
      <c r="X37" s="53">
        <v>1521.088</v>
      </c>
      <c r="Y37" s="53" t="str">
        <f t="shared" si="4"/>
        <v>yes</v>
      </c>
      <c r="Z37" s="53" t="str">
        <f t="shared" si="5"/>
        <v>no</v>
      </c>
      <c r="AA37" s="31">
        <v>22.79</v>
      </c>
      <c r="AB37" s="31">
        <v>24.94</v>
      </c>
      <c r="AC37" s="31">
        <v>12.82</v>
      </c>
      <c r="AD37" s="31">
        <v>26.95</v>
      </c>
      <c r="AE37" s="31">
        <v>20.89</v>
      </c>
      <c r="AF37" s="31">
        <v>17.95</v>
      </c>
      <c r="AG37" s="31">
        <v>6.97</v>
      </c>
      <c r="AH37" s="31">
        <v>6.6</v>
      </c>
      <c r="AI37" s="31">
        <v>5.41</v>
      </c>
      <c r="AJ37" s="2">
        <v>33.361897500000005</v>
      </c>
      <c r="AK37" s="2">
        <v>11.053064100000004</v>
      </c>
      <c r="AL37" s="2">
        <v>0.32658060000000005</v>
      </c>
      <c r="AM37" s="31">
        <v>3.91</v>
      </c>
      <c r="AN37" s="31">
        <v>5.72</v>
      </c>
      <c r="AO37" s="31">
        <v>4.0199999999999996</v>
      </c>
      <c r="AP37" s="31">
        <v>2.08</v>
      </c>
      <c r="AQ37" s="31">
        <v>3.47</v>
      </c>
      <c r="AR37" s="31">
        <v>1.67</v>
      </c>
      <c r="AS37" s="31">
        <v>1.68</v>
      </c>
      <c r="AT37" s="31">
        <v>4.9800000000000004</v>
      </c>
      <c r="AU37" s="31">
        <v>1.02</v>
      </c>
      <c r="AV37" s="31">
        <f t="shared" si="6"/>
        <v>7.67</v>
      </c>
      <c r="AW37" s="31">
        <f t="shared" si="7"/>
        <v>14.17</v>
      </c>
      <c r="AX37" s="31">
        <f t="shared" si="8"/>
        <v>6.7099999999999991</v>
      </c>
      <c r="AY37" s="31" t="str">
        <f t="shared" si="9"/>
        <v>No</v>
      </c>
      <c r="AZ37" s="31" t="str">
        <f t="shared" si="10"/>
        <v>No</v>
      </c>
      <c r="BA37" s="53">
        <v>412.94720000000001</v>
      </c>
      <c r="BB37" s="53">
        <v>183.232</v>
      </c>
      <c r="BC37" s="53">
        <v>157.74079999999998</v>
      </c>
      <c r="BD37" s="53">
        <v>367.47520000000003</v>
      </c>
      <c r="BE37" s="53">
        <v>361.03679999999997</v>
      </c>
      <c r="BF37" s="53">
        <v>215.28960000000001</v>
      </c>
      <c r="BG37" s="53">
        <v>497.34399999999999</v>
      </c>
      <c r="BH37" s="53">
        <v>517.4144</v>
      </c>
      <c r="BI37" s="53">
        <v>300.05119999999999</v>
      </c>
      <c r="BJ37" s="31">
        <v>2.5</v>
      </c>
      <c r="BK37" s="31">
        <v>3.2</v>
      </c>
      <c r="BL37" s="31">
        <v>2.14</v>
      </c>
      <c r="BM37" s="31">
        <v>1.52</v>
      </c>
      <c r="BN37" s="31">
        <v>1.9</v>
      </c>
      <c r="BO37" s="31">
        <v>1.32</v>
      </c>
      <c r="BP37" s="31">
        <v>1.46</v>
      </c>
      <c r="BQ37" s="31">
        <v>1.1399999999999999</v>
      </c>
      <c r="BR37" s="31">
        <v>0.95</v>
      </c>
      <c r="BS37" s="31">
        <f t="shared" si="11"/>
        <v>5.4799999999999995</v>
      </c>
      <c r="BT37" s="31">
        <f t="shared" si="12"/>
        <v>6.2399999999999993</v>
      </c>
      <c r="BU37" s="31">
        <f t="shared" si="13"/>
        <v>4.41</v>
      </c>
      <c r="BV37" s="31">
        <v>1391.4</v>
      </c>
      <c r="BW37" s="31">
        <v>1095.4000000000001</v>
      </c>
      <c r="BX37" s="31">
        <v>2014.5</v>
      </c>
      <c r="BY37" s="31">
        <v>2.33</v>
      </c>
      <c r="BZ37" s="31">
        <v>2.33</v>
      </c>
      <c r="CA37" s="31">
        <v>2.33</v>
      </c>
      <c r="CB37" s="55" t="s">
        <v>108</v>
      </c>
      <c r="CC37" s="56" t="s">
        <v>36</v>
      </c>
      <c r="CD37" s="56" t="s">
        <v>42</v>
      </c>
      <c r="CE37">
        <v>3.2</v>
      </c>
      <c r="CF37" s="31">
        <v>5971.1</v>
      </c>
      <c r="CG37" s="31">
        <v>4.4425999999999997</v>
      </c>
      <c r="CH37" s="31">
        <v>0</v>
      </c>
      <c r="CI37" s="31">
        <v>1.6608000000000001</v>
      </c>
      <c r="CJ37" s="31">
        <v>0.46217999999999998</v>
      </c>
      <c r="CK37" s="31">
        <v>0.10151</v>
      </c>
      <c r="CL37" s="31">
        <f t="shared" si="14"/>
        <v>2.2244900000000003</v>
      </c>
      <c r="CM37" s="31">
        <v>934.52</v>
      </c>
      <c r="CN37" s="31">
        <v>569.70000000000005</v>
      </c>
      <c r="CO37" s="31">
        <v>156.4</v>
      </c>
      <c r="CP37" s="31">
        <v>1.0367</v>
      </c>
      <c r="CQ37" s="31">
        <v>0.43411</v>
      </c>
      <c r="CR37" s="31">
        <v>8.8549000000000003E-2</v>
      </c>
      <c r="CS37" s="31">
        <v>13.105</v>
      </c>
      <c r="CT37" s="31">
        <v>484.38</v>
      </c>
      <c r="CU37" s="31">
        <v>2.2927</v>
      </c>
    </row>
    <row r="38" spans="1:99" x14ac:dyDescent="0.35">
      <c r="A38" s="16">
        <v>83</v>
      </c>
      <c r="B38" s="20">
        <v>22</v>
      </c>
      <c r="C38" s="14" t="s">
        <v>126</v>
      </c>
      <c r="D38" s="16">
        <v>0</v>
      </c>
      <c r="E38" s="7">
        <v>7</v>
      </c>
      <c r="F38" s="18">
        <v>2</v>
      </c>
      <c r="G38" s="18">
        <v>5</v>
      </c>
      <c r="H38" s="18" t="str">
        <f t="shared" si="2"/>
        <v>no</v>
      </c>
      <c r="I38" s="34">
        <v>46.041666666666664</v>
      </c>
      <c r="J38" s="31">
        <v>37.4</v>
      </c>
      <c r="K38" s="31">
        <v>40</v>
      </c>
      <c r="L38" s="31" t="str">
        <f t="shared" si="3"/>
        <v>Negative</v>
      </c>
      <c r="M38" s="33">
        <v>14</v>
      </c>
      <c r="N38" s="18" t="s">
        <v>19</v>
      </c>
      <c r="O38" s="16">
        <v>4</v>
      </c>
      <c r="P38" s="31" t="s">
        <v>118</v>
      </c>
      <c r="Q38" s="21"/>
      <c r="R38" s="21">
        <v>18.7</v>
      </c>
      <c r="S38" s="21">
        <v>19.3</v>
      </c>
      <c r="T38" s="47" t="s">
        <v>35</v>
      </c>
      <c r="U38" s="55" t="s">
        <v>93</v>
      </c>
      <c r="V38" s="53">
        <v>801.66399999999999</v>
      </c>
      <c r="W38" s="53">
        <v>148.19200000000001</v>
      </c>
      <c r="X38" s="53">
        <v>92.710399999999993</v>
      </c>
      <c r="Y38" s="53" t="str">
        <f t="shared" si="4"/>
        <v>yes</v>
      </c>
      <c r="Z38" s="53" t="str">
        <f t="shared" si="5"/>
        <v>yes</v>
      </c>
      <c r="AA38" s="31">
        <v>4.47</v>
      </c>
      <c r="AB38" s="31">
        <v>1.37</v>
      </c>
      <c r="AC38" s="31">
        <v>0.78</v>
      </c>
      <c r="AD38" s="31">
        <v>13.33</v>
      </c>
      <c r="AE38" s="31">
        <v>13.49</v>
      </c>
      <c r="AF38" s="31">
        <v>10.96</v>
      </c>
      <c r="AG38" s="31">
        <v>5.31</v>
      </c>
      <c r="AH38" s="31">
        <v>4.5999999999999996</v>
      </c>
      <c r="AI38" s="31">
        <v>2</v>
      </c>
      <c r="AJ38" s="2">
        <v>0.14076750000000002</v>
      </c>
      <c r="AK38" s="2">
        <v>1.1261400000000001E-2</v>
      </c>
      <c r="AL38" s="2">
        <v>1.4373449999999998E-2</v>
      </c>
      <c r="AM38" s="31">
        <v>3.51</v>
      </c>
      <c r="AN38" s="31">
        <v>3.01</v>
      </c>
      <c r="AO38" s="31">
        <v>2.17</v>
      </c>
      <c r="AP38" s="31">
        <v>1.43</v>
      </c>
      <c r="AQ38" s="31">
        <v>0.59</v>
      </c>
      <c r="AR38" s="31">
        <v>0.41</v>
      </c>
      <c r="AS38" s="31">
        <v>0.57999999999999996</v>
      </c>
      <c r="AT38" s="31">
        <v>0.08</v>
      </c>
      <c r="AU38" s="31">
        <v>0.06</v>
      </c>
      <c r="AV38" s="31">
        <f t="shared" si="6"/>
        <v>5.52</v>
      </c>
      <c r="AW38" s="31">
        <f t="shared" si="7"/>
        <v>3.6799999999999997</v>
      </c>
      <c r="AX38" s="31">
        <f t="shared" si="8"/>
        <v>2.64</v>
      </c>
      <c r="AY38" s="31" t="str">
        <f t="shared" si="9"/>
        <v>Yes</v>
      </c>
      <c r="AZ38" s="31" t="str">
        <f t="shared" si="10"/>
        <v>Yes</v>
      </c>
      <c r="BA38" s="53">
        <v>22.954879999999999</v>
      </c>
      <c r="BB38" s="53">
        <v>8.0537600000000005</v>
      </c>
      <c r="BC38" s="53">
        <v>0.45247999999999999</v>
      </c>
      <c r="BD38" s="53">
        <v>26.954879999999999</v>
      </c>
      <c r="BE38" s="53">
        <v>15.835520000000001</v>
      </c>
      <c r="BF38" s="53">
        <v>4.4819199999999997</v>
      </c>
      <c r="BG38" s="53">
        <v>50.300800000000002</v>
      </c>
      <c r="BH38" s="53">
        <v>34.526720000000005</v>
      </c>
      <c r="BI38" s="53">
        <v>11.18144</v>
      </c>
      <c r="BJ38" s="31">
        <v>0.27</v>
      </c>
      <c r="BK38" s="31">
        <v>0.28999999999999998</v>
      </c>
      <c r="BL38" s="31">
        <v>0.08</v>
      </c>
      <c r="BM38" s="31">
        <v>0.15</v>
      </c>
      <c r="BN38" s="31">
        <v>0.12</v>
      </c>
      <c r="BO38" s="31">
        <v>0.03</v>
      </c>
      <c r="BP38" s="31">
        <v>0.13</v>
      </c>
      <c r="BQ38" s="31">
        <v>0.04</v>
      </c>
      <c r="BR38" s="31">
        <v>0</v>
      </c>
      <c r="BS38" s="31">
        <f t="shared" si="11"/>
        <v>0.55000000000000004</v>
      </c>
      <c r="BT38" s="31">
        <f t="shared" si="12"/>
        <v>0.44999999999999996</v>
      </c>
      <c r="BU38" s="31">
        <f t="shared" si="13"/>
        <v>0.11</v>
      </c>
      <c r="BV38" s="31">
        <v>1887.8</v>
      </c>
      <c r="BW38" s="31">
        <v>2055.1999999999998</v>
      </c>
      <c r="BX38" s="31">
        <v>447.8</v>
      </c>
      <c r="BY38" s="31">
        <v>2.56</v>
      </c>
      <c r="BZ38" s="31">
        <v>2.56</v>
      </c>
      <c r="CA38" s="31">
        <v>2.56</v>
      </c>
      <c r="CB38" s="55"/>
      <c r="CC38" s="55"/>
      <c r="CD38" s="55"/>
    </row>
    <row r="39" spans="1:99" x14ac:dyDescent="0.35">
      <c r="A39" s="16">
        <v>84</v>
      </c>
      <c r="B39" s="20">
        <v>57</v>
      </c>
      <c r="C39" s="14" t="s">
        <v>108</v>
      </c>
      <c r="D39" s="16">
        <v>0</v>
      </c>
      <c r="E39" s="7">
        <v>0</v>
      </c>
      <c r="F39" s="18">
        <v>0</v>
      </c>
      <c r="G39" s="18">
        <v>0</v>
      </c>
      <c r="H39" s="18" t="str">
        <f t="shared" si="2"/>
        <v>no</v>
      </c>
      <c r="I39" s="34">
        <v>72.833333333333343</v>
      </c>
      <c r="J39" s="31">
        <v>17.100000000000001</v>
      </c>
      <c r="K39" s="31">
        <v>32.4</v>
      </c>
      <c r="L39" s="31" t="str">
        <f t="shared" si="3"/>
        <v>Positive</v>
      </c>
      <c r="M39" s="33">
        <v>4</v>
      </c>
      <c r="N39" s="18" t="s">
        <v>21</v>
      </c>
      <c r="O39" s="16">
        <v>8</v>
      </c>
      <c r="P39" s="31" t="s">
        <v>118</v>
      </c>
      <c r="Q39" s="19"/>
      <c r="R39" s="19">
        <v>21.4</v>
      </c>
      <c r="S39" s="19">
        <v>21.7</v>
      </c>
      <c r="T39" s="48" t="s">
        <v>36</v>
      </c>
      <c r="U39" s="56" t="s">
        <v>94</v>
      </c>
      <c r="V39" s="53">
        <v>5798.1440000000002</v>
      </c>
      <c r="W39" s="53">
        <v>3977.7919999999999</v>
      </c>
      <c r="X39" s="53">
        <v>1100.672</v>
      </c>
      <c r="Y39" s="53" t="str">
        <f t="shared" si="4"/>
        <v>yes</v>
      </c>
      <c r="Z39" s="53" t="str">
        <f t="shared" si="5"/>
        <v>yes</v>
      </c>
      <c r="AA39" s="31">
        <v>19.3</v>
      </c>
      <c r="AB39" s="31">
        <v>14.64</v>
      </c>
      <c r="AC39" s="31">
        <v>4.57</v>
      </c>
      <c r="AD39" s="31">
        <v>17.18</v>
      </c>
      <c r="AE39" s="31">
        <v>17.329999999999998</v>
      </c>
      <c r="AF39" s="31">
        <v>16.88</v>
      </c>
      <c r="AG39" s="31">
        <v>8.6</v>
      </c>
      <c r="AH39" s="31">
        <v>10.1</v>
      </c>
      <c r="AI39" s="31">
        <v>3.45</v>
      </c>
      <c r="AJ39" s="2">
        <v>35.614177500000004</v>
      </c>
      <c r="AK39" s="2">
        <v>45.957773400000008</v>
      </c>
      <c r="AL39" s="2">
        <v>6.7370413499999993</v>
      </c>
      <c r="AM39" s="31">
        <v>3.86</v>
      </c>
      <c r="AN39" s="31">
        <v>3.41</v>
      </c>
      <c r="AO39" s="31">
        <v>2.27</v>
      </c>
      <c r="AP39" s="31">
        <v>2.08</v>
      </c>
      <c r="AQ39" s="31">
        <v>1.79</v>
      </c>
      <c r="AR39" s="31">
        <v>1.1000000000000001</v>
      </c>
      <c r="AS39" s="31">
        <v>1.77</v>
      </c>
      <c r="AT39" s="31">
        <v>0.99</v>
      </c>
      <c r="AU39" s="31">
        <v>0.88</v>
      </c>
      <c r="AV39" s="31">
        <f t="shared" si="6"/>
        <v>7.7099999999999991</v>
      </c>
      <c r="AW39" s="31">
        <f t="shared" si="7"/>
        <v>6.19</v>
      </c>
      <c r="AX39" s="31">
        <f t="shared" si="8"/>
        <v>4.25</v>
      </c>
      <c r="AY39" s="31" t="str">
        <f t="shared" si="9"/>
        <v>Yes</v>
      </c>
      <c r="AZ39" s="31" t="str">
        <f t="shared" si="10"/>
        <v>No</v>
      </c>
      <c r="BA39" s="53">
        <v>518.31679999999994</v>
      </c>
      <c r="BB39" s="53">
        <v>330.2208</v>
      </c>
      <c r="BC39" s="53">
        <v>269.76</v>
      </c>
      <c r="BD39" s="53">
        <v>489.88159999999999</v>
      </c>
      <c r="BE39" s="53">
        <v>522.53440000000001</v>
      </c>
      <c r="BF39" s="53">
        <v>224.28800000000001</v>
      </c>
      <c r="BG39" s="53">
        <v>653.82399999999996</v>
      </c>
      <c r="BH39" s="53">
        <v>673.53599999999994</v>
      </c>
      <c r="BI39" s="53">
        <v>223.05279999999999</v>
      </c>
      <c r="BJ39" s="31">
        <v>1.91</v>
      </c>
      <c r="BK39" s="31">
        <v>2.0499999999999998</v>
      </c>
      <c r="BL39" s="31">
        <v>0.96</v>
      </c>
      <c r="BM39" s="31">
        <v>1.34</v>
      </c>
      <c r="BN39" s="31">
        <v>1.31</v>
      </c>
      <c r="BO39" s="31">
        <v>0.79</v>
      </c>
      <c r="BP39" s="31">
        <v>1.27</v>
      </c>
      <c r="BQ39" s="31">
        <v>0.8</v>
      </c>
      <c r="BR39" s="31">
        <v>0.74</v>
      </c>
      <c r="BS39" s="31">
        <f t="shared" si="11"/>
        <v>4.5199999999999996</v>
      </c>
      <c r="BT39" s="31">
        <f t="shared" si="12"/>
        <v>4.16</v>
      </c>
      <c r="BU39" s="31">
        <f t="shared" si="13"/>
        <v>2.4900000000000002</v>
      </c>
      <c r="BV39" s="31">
        <v>816.12</v>
      </c>
      <c r="BW39" s="31">
        <v>3929.1</v>
      </c>
      <c r="BX39" s="31">
        <v>840.76</v>
      </c>
      <c r="BY39" s="31">
        <v>4.1100000000000003</v>
      </c>
      <c r="BZ39" s="31">
        <v>4.1100000000000003</v>
      </c>
      <c r="CA39" s="31">
        <v>4.1100000000000003</v>
      </c>
      <c r="CB39" s="55" t="s">
        <v>108</v>
      </c>
      <c r="CC39" s="56" t="s">
        <v>35</v>
      </c>
      <c r="CD39" s="56" t="s">
        <v>93</v>
      </c>
      <c r="CE39">
        <v>4.3</v>
      </c>
      <c r="CF39" s="31">
        <v>4101.3999999999996</v>
      </c>
      <c r="CG39" s="31">
        <v>1.2581</v>
      </c>
      <c r="CH39" s="31">
        <v>1.1580893999999999</v>
      </c>
      <c r="CI39" s="31">
        <v>2.3167</v>
      </c>
      <c r="CJ39" s="31">
        <v>1.2386999999999999</v>
      </c>
      <c r="CK39" s="31">
        <v>1.5367999999999999</v>
      </c>
      <c r="CL39" s="31">
        <f t="shared" si="14"/>
        <v>5.0922000000000001</v>
      </c>
      <c r="CM39" s="31">
        <v>626.84</v>
      </c>
      <c r="CN39" s="31">
        <v>864.91</v>
      </c>
      <c r="CO39" s="31">
        <v>2010.1</v>
      </c>
      <c r="CP39" s="31">
        <v>1.0573999999999999</v>
      </c>
      <c r="CQ39" s="31">
        <v>0.85416000000000003</v>
      </c>
      <c r="CR39" s="31">
        <v>0.58282</v>
      </c>
      <c r="CS39" s="31">
        <v>10.631</v>
      </c>
      <c r="CT39" s="31">
        <v>879.69</v>
      </c>
      <c r="CU39" s="31">
        <v>4.0696000000000003</v>
      </c>
    </row>
    <row r="40" spans="1:99" x14ac:dyDescent="0.35">
      <c r="A40" s="16">
        <v>85</v>
      </c>
      <c r="B40" s="20">
        <v>26</v>
      </c>
      <c r="C40" s="14" t="s">
        <v>126</v>
      </c>
      <c r="D40" s="16">
        <v>0</v>
      </c>
      <c r="E40" s="7">
        <v>0</v>
      </c>
      <c r="F40" s="18">
        <v>0</v>
      </c>
      <c r="G40" s="18">
        <v>0</v>
      </c>
      <c r="H40" s="18" t="str">
        <f t="shared" si="2"/>
        <v>no</v>
      </c>
      <c r="I40" s="34">
        <v>80.416666666666671</v>
      </c>
      <c r="J40" s="31">
        <v>24.1</v>
      </c>
      <c r="K40" s="31">
        <v>40</v>
      </c>
      <c r="L40" s="31" t="str">
        <f t="shared" si="3"/>
        <v>Negative</v>
      </c>
      <c r="M40" s="33">
        <v>4</v>
      </c>
      <c r="N40" s="18" t="s">
        <v>19</v>
      </c>
      <c r="O40" s="16">
        <v>12</v>
      </c>
      <c r="P40" s="31" t="s">
        <v>118</v>
      </c>
      <c r="Q40" s="16"/>
      <c r="R40" s="16">
        <v>19.600000000000001</v>
      </c>
      <c r="S40" s="16">
        <v>21.7</v>
      </c>
      <c r="T40" s="47" t="s">
        <v>35</v>
      </c>
      <c r="U40" s="55" t="s">
        <v>93</v>
      </c>
      <c r="V40" s="53">
        <v>3328.96</v>
      </c>
      <c r="W40" s="53">
        <v>1741.6320000000001</v>
      </c>
      <c r="X40" s="53">
        <v>354.36799999999999</v>
      </c>
      <c r="Y40" s="53" t="str">
        <f t="shared" si="4"/>
        <v>yes</v>
      </c>
      <c r="Z40" s="53" t="str">
        <f t="shared" si="5"/>
        <v>yes</v>
      </c>
      <c r="AA40" s="31">
        <v>17.239999999999998</v>
      </c>
      <c r="AB40" s="31">
        <v>12.21</v>
      </c>
      <c r="AC40" s="31">
        <v>4.2300000000000004</v>
      </c>
      <c r="AD40" s="31">
        <v>28.15</v>
      </c>
      <c r="AE40" s="31">
        <v>25.06</v>
      </c>
      <c r="AF40" s="31">
        <v>13.86</v>
      </c>
      <c r="AG40" s="31">
        <v>7.8</v>
      </c>
      <c r="AH40" s="31">
        <v>8</v>
      </c>
      <c r="AI40" s="31">
        <v>2.94</v>
      </c>
      <c r="AJ40" s="2">
        <v>15.540732000000002</v>
      </c>
      <c r="AK40" s="2">
        <v>3.1757148000000006</v>
      </c>
      <c r="AL40" s="2">
        <v>0.50512409999999996</v>
      </c>
      <c r="AM40" s="31">
        <v>5.92</v>
      </c>
      <c r="AN40" s="31">
        <v>4.91</v>
      </c>
      <c r="AO40" s="31">
        <v>8.5399999999999991</v>
      </c>
      <c r="AP40" s="31">
        <v>3.37</v>
      </c>
      <c r="AQ40" s="31">
        <v>2.21</v>
      </c>
      <c r="AR40" s="31">
        <v>1.63</v>
      </c>
      <c r="AS40" s="31">
        <v>4.8899999999999997</v>
      </c>
      <c r="AT40" s="31">
        <v>1.57</v>
      </c>
      <c r="AU40" s="31">
        <v>0.56000000000000005</v>
      </c>
      <c r="AV40" s="31">
        <f t="shared" si="6"/>
        <v>14.18</v>
      </c>
      <c r="AW40" s="31">
        <f t="shared" si="7"/>
        <v>8.69</v>
      </c>
      <c r="AX40" s="31">
        <f t="shared" si="8"/>
        <v>10.729999999999999</v>
      </c>
      <c r="AY40" s="31" t="str">
        <f t="shared" si="9"/>
        <v>Yes</v>
      </c>
      <c r="AZ40" s="31" t="str">
        <f t="shared" si="10"/>
        <v>No</v>
      </c>
      <c r="BA40" s="53">
        <v>1243.2</v>
      </c>
      <c r="BB40" s="53">
        <v>364.50559999999996</v>
      </c>
      <c r="BC40" s="53">
        <v>50.888959999999997</v>
      </c>
      <c r="BD40" s="53">
        <v>504.11520000000002</v>
      </c>
      <c r="BE40" s="53">
        <v>337.06240000000003</v>
      </c>
      <c r="BF40" s="53">
        <v>66.304000000000002</v>
      </c>
      <c r="BG40" s="53">
        <v>581.79840000000002</v>
      </c>
      <c r="BH40" s="53">
        <v>361.17759999999998</v>
      </c>
      <c r="BI40" s="53">
        <v>95.763199999999998</v>
      </c>
      <c r="BJ40" s="31">
        <v>3.15</v>
      </c>
      <c r="BK40" s="31">
        <v>2.4700000000000002</v>
      </c>
      <c r="BL40" s="31">
        <v>1.17</v>
      </c>
      <c r="BM40" s="31">
        <v>2.37</v>
      </c>
      <c r="BN40" s="31">
        <v>1.9</v>
      </c>
      <c r="BO40" s="31">
        <v>0.65</v>
      </c>
      <c r="BP40" s="31">
        <v>4.51</v>
      </c>
      <c r="BQ40" s="31">
        <v>1.55</v>
      </c>
      <c r="BR40" s="31">
        <v>0.42</v>
      </c>
      <c r="BS40" s="31">
        <f t="shared" si="11"/>
        <v>10.029999999999999</v>
      </c>
      <c r="BT40" s="31">
        <f t="shared" si="12"/>
        <v>5.92</v>
      </c>
      <c r="BU40" s="31">
        <f t="shared" si="13"/>
        <v>2.2399999999999998</v>
      </c>
      <c r="BV40" s="31">
        <v>766.91</v>
      </c>
      <c r="BW40" s="31">
        <v>1455.6</v>
      </c>
      <c r="BX40" s="31">
        <v>539.33000000000004</v>
      </c>
      <c r="BY40" s="31">
        <v>2.09</v>
      </c>
      <c r="BZ40" s="31">
        <v>2.09</v>
      </c>
      <c r="CA40" s="31">
        <v>2.09</v>
      </c>
      <c r="CB40" s="55" t="s">
        <v>108</v>
      </c>
      <c r="CC40" s="55" t="s">
        <v>35</v>
      </c>
      <c r="CD40" s="55" t="s">
        <v>92</v>
      </c>
      <c r="CE40">
        <v>2</v>
      </c>
      <c r="CF40" s="31">
        <v>530.41999999999996</v>
      </c>
      <c r="CG40" s="31">
        <v>0.50824999999999998</v>
      </c>
      <c r="CH40" s="31">
        <v>0</v>
      </c>
      <c r="CI40" s="31">
        <v>3.0874999999999999</v>
      </c>
      <c r="CJ40" s="31">
        <v>1.1334</v>
      </c>
      <c r="CK40" s="31">
        <v>0.37507000000000001</v>
      </c>
      <c r="CL40" s="31">
        <f t="shared" si="14"/>
        <v>4.5959700000000003</v>
      </c>
      <c r="CM40" s="31">
        <v>65.257000000000005</v>
      </c>
      <c r="CN40" s="31">
        <v>68.040000000000006</v>
      </c>
      <c r="CO40" s="31">
        <v>49.884999999999998</v>
      </c>
      <c r="CP40" s="31">
        <v>0.16578999999999999</v>
      </c>
      <c r="CQ40" s="31">
        <v>0.106</v>
      </c>
      <c r="CR40" s="31">
        <v>4.6204000000000002E-2</v>
      </c>
      <c r="CS40" s="31">
        <v>9.7621000000000002</v>
      </c>
      <c r="CT40" s="31">
        <v>541.02</v>
      </c>
      <c r="CU40" s="31">
        <v>2.3548</v>
      </c>
    </row>
    <row r="41" spans="1:99" x14ac:dyDescent="0.35">
      <c r="A41" s="16">
        <v>86</v>
      </c>
      <c r="B41" s="20">
        <v>19</v>
      </c>
      <c r="C41" s="14" t="s">
        <v>126</v>
      </c>
      <c r="D41" s="16">
        <v>1</v>
      </c>
      <c r="E41" s="7">
        <v>0</v>
      </c>
      <c r="F41" s="18">
        <v>0</v>
      </c>
      <c r="G41" s="18">
        <v>0</v>
      </c>
      <c r="H41" s="18" t="str">
        <f t="shared" si="2"/>
        <v>no</v>
      </c>
      <c r="I41" s="34">
        <v>61.041666666666664</v>
      </c>
      <c r="J41" s="31">
        <v>16.399999999999999</v>
      </c>
      <c r="K41" s="31">
        <v>40</v>
      </c>
      <c r="L41" s="31" t="str">
        <f t="shared" si="3"/>
        <v>Negative</v>
      </c>
      <c r="M41" s="33">
        <v>5</v>
      </c>
      <c r="N41" s="18" t="s">
        <v>22</v>
      </c>
      <c r="O41" s="16">
        <v>12</v>
      </c>
      <c r="P41" s="31" t="s">
        <v>118</v>
      </c>
      <c r="Q41" s="19"/>
      <c r="R41" s="19">
        <v>16.399999999999999</v>
      </c>
      <c r="S41" s="19">
        <v>19.100000000000001</v>
      </c>
      <c r="T41" s="47" t="s">
        <v>35</v>
      </c>
      <c r="U41" s="55" t="s">
        <v>93</v>
      </c>
      <c r="V41" s="53">
        <v>3153.152</v>
      </c>
      <c r="W41" s="53">
        <v>1758.4639999999999</v>
      </c>
      <c r="X41" s="53">
        <v>453.44640000000004</v>
      </c>
      <c r="Y41" s="53" t="str">
        <f t="shared" si="4"/>
        <v>yes</v>
      </c>
      <c r="Z41" s="53" t="str">
        <f t="shared" si="5"/>
        <v>yes</v>
      </c>
      <c r="AA41" s="31">
        <v>19.11</v>
      </c>
      <c r="AB41" s="31">
        <v>15.64</v>
      </c>
      <c r="AC41" s="31">
        <v>7.35</v>
      </c>
      <c r="AD41" s="31">
        <v>23.16</v>
      </c>
      <c r="AE41" s="31">
        <v>19.940000000000001</v>
      </c>
      <c r="AF41" s="31">
        <v>15.83</v>
      </c>
      <c r="AG41" s="31">
        <v>7.56</v>
      </c>
      <c r="AH41" s="31">
        <v>8.4</v>
      </c>
      <c r="AI41" s="31">
        <v>4.21</v>
      </c>
      <c r="AJ41" s="2">
        <v>54.426346200000005</v>
      </c>
      <c r="AK41" s="2">
        <v>56.104294800000012</v>
      </c>
      <c r="AL41" s="2">
        <v>175.03987409999999</v>
      </c>
      <c r="AM41" s="31">
        <v>4.7</v>
      </c>
      <c r="AN41" s="31">
        <v>5.44</v>
      </c>
      <c r="AO41" s="31">
        <v>4.4800000000000004</v>
      </c>
      <c r="AP41" s="31">
        <v>3.06</v>
      </c>
      <c r="AQ41" s="31">
        <v>3.08</v>
      </c>
      <c r="AR41" s="31">
        <v>1.61</v>
      </c>
      <c r="AS41" s="31">
        <v>7.84</v>
      </c>
      <c r="AT41" s="31">
        <v>3.43</v>
      </c>
      <c r="AU41" s="31">
        <v>0.69</v>
      </c>
      <c r="AV41" s="31">
        <f t="shared" si="6"/>
        <v>15.6</v>
      </c>
      <c r="AW41" s="31">
        <f t="shared" si="7"/>
        <v>11.95</v>
      </c>
      <c r="AX41" s="31">
        <f t="shared" si="8"/>
        <v>6.7800000000000011</v>
      </c>
      <c r="AY41" s="31" t="str">
        <f t="shared" si="9"/>
        <v>Yes</v>
      </c>
      <c r="AZ41" s="31" t="str">
        <f t="shared" si="10"/>
        <v>Yes</v>
      </c>
      <c r="BA41" s="53">
        <v>1548.992</v>
      </c>
      <c r="BB41" s="53">
        <v>450.96320000000003</v>
      </c>
      <c r="BC41" s="53">
        <v>45.555199999999999</v>
      </c>
      <c r="BD41" s="53">
        <v>320.0256</v>
      </c>
      <c r="BE41" s="53">
        <v>257.88159999999999</v>
      </c>
      <c r="BF41" s="53">
        <v>61.26144</v>
      </c>
      <c r="BG41" s="53">
        <v>260.57600000000002</v>
      </c>
      <c r="BH41" s="53">
        <v>299.38559999999995</v>
      </c>
      <c r="BI41" s="53">
        <v>69.695999999999998</v>
      </c>
      <c r="BJ41" s="31">
        <v>1.81</v>
      </c>
      <c r="BK41" s="31">
        <v>2.66</v>
      </c>
      <c r="BL41" s="31">
        <v>1.17</v>
      </c>
      <c r="BM41" s="31">
        <v>1.96</v>
      </c>
      <c r="BN41" s="31">
        <v>1.99</v>
      </c>
      <c r="BO41" s="31">
        <v>0.89</v>
      </c>
      <c r="BP41" s="31">
        <v>7.47</v>
      </c>
      <c r="BQ41" s="31">
        <v>2.9</v>
      </c>
      <c r="BR41" s="31">
        <v>0.57999999999999996</v>
      </c>
      <c r="BS41" s="31">
        <f t="shared" si="11"/>
        <v>11.24</v>
      </c>
      <c r="BT41" s="31">
        <f t="shared" si="12"/>
        <v>7.5500000000000007</v>
      </c>
      <c r="BU41" s="31">
        <f t="shared" si="13"/>
        <v>2.64</v>
      </c>
      <c r="BV41" s="31">
        <v>1198.7</v>
      </c>
      <c r="BW41" s="31">
        <v>930.96</v>
      </c>
      <c r="BX41" s="31">
        <v>878.35</v>
      </c>
      <c r="BY41" s="31">
        <v>1.58</v>
      </c>
      <c r="BZ41" s="31">
        <v>1.58</v>
      </c>
      <c r="CA41" s="31">
        <v>1.58</v>
      </c>
      <c r="CB41" s="55" t="s">
        <v>108</v>
      </c>
      <c r="CC41" s="55" t="s">
        <v>35</v>
      </c>
      <c r="CD41" s="55" t="s">
        <v>92</v>
      </c>
      <c r="CE41">
        <v>2.2999999999999998</v>
      </c>
      <c r="CF41" s="31">
        <v>4906.7</v>
      </c>
      <c r="CG41" s="31">
        <v>5.6501000000000001</v>
      </c>
      <c r="CH41" s="31">
        <v>2.8911167999999998</v>
      </c>
      <c r="CI41" s="31">
        <v>3.2427000000000001</v>
      </c>
      <c r="CJ41" s="31">
        <v>1.7185999999999999</v>
      </c>
      <c r="CK41" s="31">
        <v>3.7440000000000002</v>
      </c>
      <c r="CL41" s="31">
        <f t="shared" si="14"/>
        <v>8.7052999999999994</v>
      </c>
      <c r="CM41" s="31">
        <v>540.29999999999995</v>
      </c>
      <c r="CN41" s="31">
        <v>755.35</v>
      </c>
      <c r="CO41" s="31">
        <v>2824.8</v>
      </c>
      <c r="CP41" s="31">
        <v>4.6169000000000002</v>
      </c>
      <c r="CQ41" s="31">
        <v>3.9622000000000002</v>
      </c>
      <c r="CR41" s="31">
        <v>3.1132</v>
      </c>
      <c r="CS41" s="31">
        <v>12.904</v>
      </c>
      <c r="CT41" s="31">
        <v>781.79</v>
      </c>
      <c r="CU41" s="31">
        <v>1.4521999999999999</v>
      </c>
    </row>
    <row r="42" spans="1:99" x14ac:dyDescent="0.35">
      <c r="A42" s="16">
        <v>87</v>
      </c>
      <c r="B42" s="20">
        <v>21</v>
      </c>
      <c r="C42" s="14" t="s">
        <v>126</v>
      </c>
      <c r="D42" s="16">
        <v>0</v>
      </c>
      <c r="E42" s="7">
        <v>5</v>
      </c>
      <c r="F42" s="18">
        <v>0</v>
      </c>
      <c r="G42" s="18">
        <v>5</v>
      </c>
      <c r="H42" s="18" t="str">
        <f t="shared" si="2"/>
        <v>no</v>
      </c>
      <c r="I42" s="34">
        <v>53.125</v>
      </c>
      <c r="J42" s="31">
        <v>31.6</v>
      </c>
      <c r="K42" s="31">
        <v>40</v>
      </c>
      <c r="L42" s="31" t="str">
        <f t="shared" si="3"/>
        <v>Negative</v>
      </c>
      <c r="M42" s="33">
        <v>6</v>
      </c>
      <c r="N42" s="18" t="s">
        <v>19</v>
      </c>
      <c r="O42" s="16">
        <v>8</v>
      </c>
      <c r="P42" s="31" t="s">
        <v>118</v>
      </c>
      <c r="Q42" s="19"/>
      <c r="R42" s="19">
        <v>17.2</v>
      </c>
      <c r="S42" s="19">
        <v>18.7</v>
      </c>
      <c r="T42" s="47" t="s">
        <v>35</v>
      </c>
      <c r="U42" s="55" t="s">
        <v>92</v>
      </c>
      <c r="V42" s="53">
        <v>4136.96</v>
      </c>
      <c r="W42" s="53">
        <v>3141.248</v>
      </c>
      <c r="X42" s="53">
        <v>91.692800000000005</v>
      </c>
      <c r="Y42" s="53" t="str">
        <f t="shared" si="4"/>
        <v>yes</v>
      </c>
      <c r="Z42" s="53" t="str">
        <f t="shared" si="5"/>
        <v>yes</v>
      </c>
      <c r="AA42" s="31">
        <v>28.01</v>
      </c>
      <c r="AB42" s="31">
        <v>23.88</v>
      </c>
      <c r="AC42" s="31">
        <v>1.32</v>
      </c>
      <c r="AD42" s="31">
        <v>20.12</v>
      </c>
      <c r="AE42" s="31">
        <v>19.71</v>
      </c>
      <c r="AF42" s="31">
        <v>10.71</v>
      </c>
      <c r="AG42" s="31">
        <v>10.4</v>
      </c>
      <c r="AH42" s="31">
        <v>9.9</v>
      </c>
      <c r="AI42" s="38">
        <v>2.1</v>
      </c>
      <c r="AJ42" s="2">
        <v>12.128527800000002</v>
      </c>
      <c r="AK42" s="2">
        <v>3.5079261000000006</v>
      </c>
      <c r="AL42" s="2">
        <v>1.5790261499999998</v>
      </c>
      <c r="AM42" s="31">
        <v>5.01</v>
      </c>
      <c r="AN42" s="31">
        <v>3.37</v>
      </c>
      <c r="AO42" s="31">
        <v>1.41</v>
      </c>
      <c r="AP42" s="31">
        <v>2.4500000000000002</v>
      </c>
      <c r="AQ42" s="31">
        <v>1.21</v>
      </c>
      <c r="AR42" s="31">
        <v>0.21</v>
      </c>
      <c r="AS42" s="31">
        <v>1.51</v>
      </c>
      <c r="AT42" s="31">
        <v>0.55000000000000004</v>
      </c>
      <c r="AU42" s="31">
        <v>0.05</v>
      </c>
      <c r="AV42" s="31">
        <f t="shared" si="6"/>
        <v>8.9700000000000006</v>
      </c>
      <c r="AW42" s="31">
        <f t="shared" si="7"/>
        <v>5.13</v>
      </c>
      <c r="AX42" s="31">
        <f t="shared" si="8"/>
        <v>1.67</v>
      </c>
      <c r="AY42" s="31" t="str">
        <f t="shared" si="9"/>
        <v>Yes</v>
      </c>
      <c r="AZ42" s="31" t="str">
        <f t="shared" si="10"/>
        <v>Yes</v>
      </c>
      <c r="BA42" s="53">
        <v>338.32959999999997</v>
      </c>
      <c r="BB42" s="53">
        <v>147.7056</v>
      </c>
      <c r="BC42" s="53">
        <v>0.59455999999999998</v>
      </c>
      <c r="BD42" s="53">
        <v>362.70080000000002</v>
      </c>
      <c r="BE42" s="53">
        <v>226.24</v>
      </c>
      <c r="BF42" s="53">
        <v>1.37856</v>
      </c>
      <c r="BG42" s="53">
        <v>512.52480000000003</v>
      </c>
      <c r="BH42" s="53">
        <v>450.11840000000001</v>
      </c>
      <c r="BI42" s="53">
        <v>2.9715199999999999</v>
      </c>
      <c r="BJ42" s="31">
        <v>2.87</v>
      </c>
      <c r="BK42" s="31">
        <v>2.56</v>
      </c>
      <c r="BL42" s="31">
        <v>0.04</v>
      </c>
      <c r="BM42" s="31">
        <v>1.76</v>
      </c>
      <c r="BN42" s="31">
        <v>1.02</v>
      </c>
      <c r="BO42" s="31">
        <v>0.02</v>
      </c>
      <c r="BP42" s="31">
        <v>1.27</v>
      </c>
      <c r="BQ42" s="31">
        <v>0.52</v>
      </c>
      <c r="BR42" s="31">
        <v>0.01</v>
      </c>
      <c r="BS42" s="31">
        <f t="shared" si="11"/>
        <v>5.9</v>
      </c>
      <c r="BT42" s="31">
        <f t="shared" si="12"/>
        <v>4.0999999999999996</v>
      </c>
      <c r="BU42" s="31">
        <f t="shared" si="13"/>
        <v>6.9999999999999993E-2</v>
      </c>
      <c r="BV42" s="31">
        <v>622.4</v>
      </c>
      <c r="BW42" s="31">
        <v>712.96</v>
      </c>
      <c r="BX42" s="31">
        <v>561.88</v>
      </c>
      <c r="BY42" s="31">
        <v>2.09</v>
      </c>
      <c r="BZ42" s="31">
        <v>2.09</v>
      </c>
      <c r="CA42" s="31">
        <v>2.09</v>
      </c>
      <c r="CB42" s="55"/>
      <c r="CC42" s="55"/>
      <c r="CD42" s="55"/>
    </row>
    <row r="43" spans="1:99" x14ac:dyDescent="0.35">
      <c r="A43" s="16">
        <v>88</v>
      </c>
      <c r="B43" s="20">
        <v>46</v>
      </c>
      <c r="C43" s="14" t="s">
        <v>126</v>
      </c>
      <c r="D43" s="16">
        <v>0</v>
      </c>
      <c r="E43" s="7">
        <v>1</v>
      </c>
      <c r="F43" s="18">
        <v>1</v>
      </c>
      <c r="G43" s="18">
        <v>0</v>
      </c>
      <c r="H43" s="18" t="str">
        <f t="shared" si="2"/>
        <v>no</v>
      </c>
      <c r="I43" s="34">
        <v>52.083333333333336</v>
      </c>
      <c r="J43" s="31">
        <v>31.6</v>
      </c>
      <c r="K43" s="31">
        <v>40</v>
      </c>
      <c r="L43" s="31" t="str">
        <f t="shared" si="3"/>
        <v>Negative</v>
      </c>
      <c r="M43" s="39">
        <v>12</v>
      </c>
      <c r="N43" s="18" t="s">
        <v>19</v>
      </c>
      <c r="O43" s="16">
        <v>8</v>
      </c>
      <c r="P43" s="31" t="s">
        <v>120</v>
      </c>
      <c r="Q43" s="19" t="s">
        <v>63</v>
      </c>
      <c r="R43" s="19">
        <v>18.2</v>
      </c>
      <c r="S43" s="19">
        <v>18.3</v>
      </c>
      <c r="T43" s="48" t="s">
        <v>36</v>
      </c>
      <c r="U43" s="56" t="s">
        <v>93</v>
      </c>
      <c r="V43" s="53">
        <v>963.58399999999995</v>
      </c>
      <c r="W43" s="53">
        <v>1275.328</v>
      </c>
      <c r="X43" s="53">
        <v>376.85120000000001</v>
      </c>
      <c r="Y43" s="53" t="str">
        <f t="shared" si="4"/>
        <v>no</v>
      </c>
      <c r="Z43" s="53" t="str">
        <f t="shared" si="5"/>
        <v>no</v>
      </c>
      <c r="AA43" s="31">
        <v>5.05</v>
      </c>
      <c r="AB43" s="31">
        <v>7.6</v>
      </c>
      <c r="AC43" s="31">
        <v>2.59</v>
      </c>
      <c r="AD43" s="31">
        <v>12.17</v>
      </c>
      <c r="AE43" s="31">
        <v>13.51</v>
      </c>
      <c r="AF43" s="31">
        <v>11.27</v>
      </c>
      <c r="AG43" s="31">
        <v>3.69</v>
      </c>
      <c r="AH43" s="31">
        <v>4.5999999999999996</v>
      </c>
      <c r="AI43" s="31">
        <v>2.88</v>
      </c>
      <c r="AJ43" s="2">
        <v>0</v>
      </c>
      <c r="AK43" s="2">
        <v>0</v>
      </c>
      <c r="AL43" s="2">
        <v>0</v>
      </c>
      <c r="AM43" s="31">
        <v>4.12</v>
      </c>
      <c r="AN43" s="31">
        <v>2.68</v>
      </c>
      <c r="AO43" s="31">
        <v>2.19</v>
      </c>
      <c r="AP43" s="31">
        <v>2.0099999999999998</v>
      </c>
      <c r="AQ43" s="31">
        <v>1.1100000000000001</v>
      </c>
      <c r="AR43" s="31">
        <v>0.8</v>
      </c>
      <c r="AS43" s="31">
        <v>1.96</v>
      </c>
      <c r="AT43" s="31">
        <v>0.84</v>
      </c>
      <c r="AU43" s="31">
        <v>0.64</v>
      </c>
      <c r="AV43" s="31">
        <f t="shared" si="6"/>
        <v>8.09</v>
      </c>
      <c r="AW43" s="31">
        <f t="shared" si="7"/>
        <v>4.63</v>
      </c>
      <c r="AX43" s="31">
        <f t="shared" si="8"/>
        <v>3.6300000000000003</v>
      </c>
      <c r="AY43" s="31" t="str">
        <f t="shared" si="9"/>
        <v>Yes</v>
      </c>
      <c r="AZ43" s="31" t="str">
        <f t="shared" si="10"/>
        <v>Yes</v>
      </c>
      <c r="BA43" s="53">
        <v>221.34399999999999</v>
      </c>
      <c r="BB43" s="53">
        <v>156.08320000000001</v>
      </c>
      <c r="BC43" s="53">
        <v>75.903999999999996</v>
      </c>
      <c r="BD43" s="53">
        <v>122.77119999999999</v>
      </c>
      <c r="BE43" s="53">
        <v>162.51520000000002</v>
      </c>
      <c r="BF43" s="53">
        <v>53.038080000000001</v>
      </c>
      <c r="BG43" s="53">
        <v>162.61760000000001</v>
      </c>
      <c r="BH43" s="53">
        <v>227.9872</v>
      </c>
      <c r="BI43" s="53">
        <v>77.12639999999999</v>
      </c>
      <c r="BJ43" s="31">
        <v>0.87</v>
      </c>
      <c r="BK43" s="31">
        <v>1.3</v>
      </c>
      <c r="BL43" s="31">
        <v>0.53</v>
      </c>
      <c r="BM43" s="31">
        <v>0.61</v>
      </c>
      <c r="BN43" s="31">
        <v>0.83</v>
      </c>
      <c r="BO43" s="31">
        <v>0.35</v>
      </c>
      <c r="BP43" s="31">
        <v>1.04</v>
      </c>
      <c r="BQ43" s="31">
        <v>0.76</v>
      </c>
      <c r="BR43" s="31">
        <v>0.44</v>
      </c>
      <c r="BS43" s="31">
        <f t="shared" si="11"/>
        <v>2.52</v>
      </c>
      <c r="BT43" s="31">
        <f t="shared" si="12"/>
        <v>2.8899999999999997</v>
      </c>
      <c r="BU43" s="31">
        <f t="shared" si="13"/>
        <v>1.32</v>
      </c>
      <c r="BV43" s="31">
        <v>766.28</v>
      </c>
      <c r="BW43" s="31">
        <v>1389.6</v>
      </c>
      <c r="BX43" s="31">
        <v>742.52</v>
      </c>
      <c r="BY43" s="31">
        <v>3.3</v>
      </c>
      <c r="BZ43" s="31">
        <v>3.3</v>
      </c>
      <c r="CA43" s="31">
        <v>3.3</v>
      </c>
      <c r="CB43" s="55" t="s">
        <v>108</v>
      </c>
      <c r="CC43" s="56" t="s">
        <v>36</v>
      </c>
      <c r="CD43" s="56" t="s">
        <v>93</v>
      </c>
      <c r="CE43">
        <v>2.7</v>
      </c>
      <c r="CF43" s="31">
        <v>3668.3</v>
      </c>
      <c r="CG43" s="31">
        <v>1.6119000000000001</v>
      </c>
      <c r="CH43" s="31">
        <v>0</v>
      </c>
      <c r="CI43" s="31">
        <v>2.6063999999999998</v>
      </c>
      <c r="CJ43" s="31">
        <v>0.92454999999999998</v>
      </c>
      <c r="CK43" s="31">
        <v>0.56111</v>
      </c>
      <c r="CL43" s="31">
        <f t="shared" si="14"/>
        <v>4.09206</v>
      </c>
      <c r="CM43" s="31">
        <v>875.96</v>
      </c>
      <c r="CN43" s="31">
        <v>700.63</v>
      </c>
      <c r="CO43" s="31">
        <v>948.76</v>
      </c>
      <c r="CP43" s="31">
        <v>1.0660000000000001</v>
      </c>
      <c r="CQ43" s="31">
        <v>0.66452</v>
      </c>
      <c r="CR43" s="31">
        <v>0.36647000000000002</v>
      </c>
      <c r="CS43" s="31">
        <v>10.691000000000001</v>
      </c>
      <c r="CT43" s="31">
        <v>642.16999999999996</v>
      </c>
      <c r="CU43" s="31">
        <v>3.2563</v>
      </c>
    </row>
    <row r="44" spans="1:99" x14ac:dyDescent="0.35">
      <c r="A44" s="3">
        <v>89</v>
      </c>
      <c r="B44" s="20">
        <v>25</v>
      </c>
      <c r="C44" s="14" t="s">
        <v>126</v>
      </c>
      <c r="D44" s="22">
        <v>1</v>
      </c>
      <c r="E44" s="7">
        <v>84</v>
      </c>
      <c r="F44" s="18">
        <v>2</v>
      </c>
      <c r="G44" s="18">
        <v>82</v>
      </c>
      <c r="H44" s="18" t="str">
        <f t="shared" si="2"/>
        <v>Yes</v>
      </c>
      <c r="I44" s="34">
        <v>75.833333333333343</v>
      </c>
      <c r="J44" s="31">
        <v>17.7</v>
      </c>
      <c r="K44" s="31">
        <v>40</v>
      </c>
      <c r="L44" s="31" t="str">
        <f t="shared" si="3"/>
        <v>Negative</v>
      </c>
      <c r="M44" s="33">
        <v>5</v>
      </c>
      <c r="N44" s="18" t="s">
        <v>19</v>
      </c>
      <c r="O44" s="16">
        <v>8</v>
      </c>
      <c r="P44" s="31" t="s">
        <v>118</v>
      </c>
      <c r="Q44" s="16"/>
      <c r="R44" s="16">
        <v>18.8</v>
      </c>
      <c r="S44" s="16">
        <v>18.2</v>
      </c>
      <c r="T44" s="48" t="s">
        <v>36</v>
      </c>
      <c r="U44" s="56" t="s">
        <v>42</v>
      </c>
      <c r="V44" s="53">
        <v>1100.48</v>
      </c>
      <c r="W44" s="53">
        <v>616.49919999999997</v>
      </c>
      <c r="X44" s="53">
        <v>131.53279999999998</v>
      </c>
      <c r="Y44" s="53" t="str">
        <f t="shared" si="4"/>
        <v>yes</v>
      </c>
      <c r="Z44" s="53" t="str">
        <f t="shared" si="5"/>
        <v>yes</v>
      </c>
      <c r="AA44" s="31">
        <v>5.89</v>
      </c>
      <c r="AB44" s="31">
        <v>4.76</v>
      </c>
      <c r="AC44" s="31">
        <v>1.36</v>
      </c>
      <c r="AD44" s="31">
        <v>25.23</v>
      </c>
      <c r="AE44" s="31">
        <v>20.23</v>
      </c>
      <c r="AF44" s="31">
        <v>10.43</v>
      </c>
      <c r="AG44" s="31">
        <v>9.1</v>
      </c>
      <c r="AH44" s="31">
        <v>7.3</v>
      </c>
      <c r="AI44" s="31">
        <v>3.07</v>
      </c>
      <c r="AJ44" s="2">
        <v>0.82771290000000008</v>
      </c>
      <c r="AK44" s="2">
        <v>0.40541040000000012</v>
      </c>
      <c r="AL44" s="2">
        <v>0</v>
      </c>
      <c r="AM44" s="31">
        <v>3.39</v>
      </c>
      <c r="AN44" s="31">
        <v>2.19</v>
      </c>
      <c r="AO44" s="31">
        <v>2.2799999999999998</v>
      </c>
      <c r="AP44" s="31">
        <v>2.04</v>
      </c>
      <c r="AQ44" s="31">
        <v>0.69</v>
      </c>
      <c r="AR44" s="31">
        <v>0.54</v>
      </c>
      <c r="AS44" s="31">
        <v>1.64</v>
      </c>
      <c r="AT44" s="31">
        <v>0.14000000000000001</v>
      </c>
      <c r="AU44" s="31">
        <v>0.05</v>
      </c>
      <c r="AV44" s="31">
        <f t="shared" si="6"/>
        <v>7.0699999999999994</v>
      </c>
      <c r="AW44" s="31">
        <f t="shared" si="7"/>
        <v>3.02</v>
      </c>
      <c r="AX44" s="31">
        <f t="shared" si="8"/>
        <v>2.8699999999999997</v>
      </c>
      <c r="AY44" s="31" t="str">
        <f t="shared" si="9"/>
        <v>Yes</v>
      </c>
      <c r="AZ44" s="31" t="str">
        <f t="shared" si="10"/>
        <v>Yes</v>
      </c>
      <c r="BA44" s="53">
        <v>304.58879999999999</v>
      </c>
      <c r="BB44" s="53">
        <v>26.949120000000001</v>
      </c>
      <c r="BC44" s="53">
        <v>1.2774400000000001</v>
      </c>
      <c r="BD44" s="53">
        <v>213.61920000000001</v>
      </c>
      <c r="BE44" s="53">
        <v>100.128</v>
      </c>
      <c r="BF44" s="53">
        <v>9.7196800000000003</v>
      </c>
      <c r="BG44" s="53">
        <v>175.50720000000001</v>
      </c>
      <c r="BH44" s="53">
        <v>143.232</v>
      </c>
      <c r="BI44" s="53">
        <v>27.890560000000001</v>
      </c>
      <c r="BJ44" s="31">
        <v>0.89</v>
      </c>
      <c r="BK44" s="31">
        <v>0.92</v>
      </c>
      <c r="BL44" s="31">
        <v>0.28000000000000003</v>
      </c>
      <c r="BM44" s="31">
        <v>0.95</v>
      </c>
      <c r="BN44" s="31">
        <v>0.5</v>
      </c>
      <c r="BO44" s="31">
        <v>0.1</v>
      </c>
      <c r="BP44" s="31">
        <v>1.21</v>
      </c>
      <c r="BQ44" s="31">
        <v>0.12</v>
      </c>
      <c r="BR44" s="31">
        <v>0.01</v>
      </c>
      <c r="BS44" s="31">
        <f t="shared" si="11"/>
        <v>3.05</v>
      </c>
      <c r="BT44" s="31">
        <f t="shared" si="12"/>
        <v>1.54</v>
      </c>
      <c r="BU44" s="31">
        <f t="shared" si="13"/>
        <v>0.39</v>
      </c>
      <c r="BV44" s="31">
        <v>2056.8000000000002</v>
      </c>
      <c r="BW44" s="31">
        <v>1278.7</v>
      </c>
      <c r="BX44" s="31">
        <v>1078</v>
      </c>
      <c r="BY44" s="31">
        <v>2.15</v>
      </c>
      <c r="BZ44" s="31">
        <v>2.15</v>
      </c>
      <c r="CA44" s="31">
        <v>2.15</v>
      </c>
      <c r="CB44" s="55" t="s">
        <v>108</v>
      </c>
      <c r="CC44" s="56" t="s">
        <v>37</v>
      </c>
      <c r="CD44" s="56" t="s">
        <v>43</v>
      </c>
      <c r="CE44">
        <v>0.9</v>
      </c>
      <c r="CF44" s="31">
        <v>75.122</v>
      </c>
      <c r="CG44" s="31">
        <v>9.2539999999999997E-2</v>
      </c>
      <c r="CH44" s="31">
        <v>0</v>
      </c>
      <c r="CI44" s="31">
        <v>1.0179</v>
      </c>
      <c r="CJ44" s="31">
        <v>0.19051999999999999</v>
      </c>
      <c r="CK44" s="31">
        <v>2.1774000000000002E-2</v>
      </c>
      <c r="CL44" s="31">
        <f t="shared" si="14"/>
        <v>1.230194</v>
      </c>
      <c r="CM44" s="31">
        <v>0</v>
      </c>
      <c r="CN44" s="31">
        <v>0</v>
      </c>
      <c r="CO44" s="31">
        <v>0</v>
      </c>
      <c r="CP44" s="31">
        <v>0</v>
      </c>
      <c r="CQ44" s="31">
        <v>0</v>
      </c>
      <c r="CR44" s="31">
        <v>0</v>
      </c>
      <c r="CS44" s="31">
        <v>9.9810999999999996</v>
      </c>
      <c r="CT44" s="31">
        <v>637.87</v>
      </c>
      <c r="CU44" s="31">
        <v>1.8192999999999999</v>
      </c>
    </row>
    <row r="45" spans="1:99" x14ac:dyDescent="0.35">
      <c r="A45" s="16">
        <v>90</v>
      </c>
      <c r="B45" s="23">
        <v>23</v>
      </c>
      <c r="C45" s="14" t="s">
        <v>126</v>
      </c>
      <c r="D45" s="16">
        <v>1</v>
      </c>
      <c r="E45" s="7">
        <v>5</v>
      </c>
      <c r="F45" s="18">
        <v>0</v>
      </c>
      <c r="G45" s="18">
        <v>5</v>
      </c>
      <c r="H45" s="18" t="str">
        <f t="shared" si="2"/>
        <v>no</v>
      </c>
      <c r="I45" s="34">
        <v>47.5</v>
      </c>
      <c r="J45" s="31">
        <v>29.1</v>
      </c>
      <c r="K45" s="31">
        <v>40</v>
      </c>
      <c r="L45" s="31" t="str">
        <f t="shared" si="3"/>
        <v>Negative</v>
      </c>
      <c r="M45" s="33">
        <v>6</v>
      </c>
      <c r="N45" s="18" t="s">
        <v>19</v>
      </c>
      <c r="O45" s="16">
        <v>4</v>
      </c>
      <c r="P45" s="31" t="s">
        <v>118</v>
      </c>
      <c r="Q45" s="16"/>
      <c r="R45" s="16">
        <v>20.2</v>
      </c>
      <c r="S45" s="16">
        <v>22.9</v>
      </c>
      <c r="T45" s="47" t="s">
        <v>35</v>
      </c>
      <c r="U45" s="55" t="s">
        <v>93</v>
      </c>
      <c r="V45" s="53">
        <v>1618.88</v>
      </c>
      <c r="W45" s="53">
        <v>1181.44</v>
      </c>
      <c r="X45" s="53">
        <v>62.585599999999999</v>
      </c>
      <c r="Y45" s="53" t="str">
        <f t="shared" si="4"/>
        <v>yes</v>
      </c>
      <c r="Z45" s="53" t="str">
        <f t="shared" si="5"/>
        <v>yes</v>
      </c>
      <c r="AA45" s="31">
        <v>15.15</v>
      </c>
      <c r="AB45" s="31">
        <v>15.03</v>
      </c>
      <c r="AC45" s="31">
        <v>1.1100000000000001</v>
      </c>
      <c r="AD45" s="31">
        <v>21.91</v>
      </c>
      <c r="AE45" s="31">
        <v>19.170000000000002</v>
      </c>
      <c r="AF45" s="31">
        <v>11.37</v>
      </c>
      <c r="AG45" s="31">
        <v>7.49</v>
      </c>
      <c r="AH45" s="31">
        <v>8.4</v>
      </c>
      <c r="AI45" s="31">
        <v>3.57</v>
      </c>
      <c r="AJ45" s="2">
        <v>16.075648500000003</v>
      </c>
      <c r="AK45" s="2">
        <v>10.067691600000002</v>
      </c>
      <c r="AL45" s="2">
        <v>17.112618899999998</v>
      </c>
      <c r="AM45" s="31">
        <v>6.63</v>
      </c>
      <c r="AN45" s="31">
        <v>7.97</v>
      </c>
      <c r="AO45" s="31">
        <v>5.53</v>
      </c>
      <c r="AP45" s="31">
        <v>3.54</v>
      </c>
      <c r="AQ45" s="31">
        <v>2.98</v>
      </c>
      <c r="AR45" s="31">
        <v>1.0900000000000001</v>
      </c>
      <c r="AS45" s="31">
        <v>3.69</v>
      </c>
      <c r="AT45" s="31">
        <v>2.06</v>
      </c>
      <c r="AU45" s="31">
        <v>0.11</v>
      </c>
      <c r="AV45" s="31">
        <f t="shared" si="6"/>
        <v>13.86</v>
      </c>
      <c r="AW45" s="31">
        <f t="shared" si="7"/>
        <v>13.01</v>
      </c>
      <c r="AX45" s="31">
        <f t="shared" si="8"/>
        <v>6.73</v>
      </c>
      <c r="AY45" s="31" t="str">
        <f t="shared" si="9"/>
        <v>No</v>
      </c>
      <c r="AZ45" s="31" t="str">
        <f t="shared" si="10"/>
        <v>Yes</v>
      </c>
      <c r="BA45" s="53">
        <v>457.36320000000001</v>
      </c>
      <c r="BB45" s="53">
        <v>202.50879999999998</v>
      </c>
      <c r="BC45" s="53">
        <v>4.1951999999999998</v>
      </c>
      <c r="BD45" s="53">
        <v>249.34399999999999</v>
      </c>
      <c r="BE45" s="53">
        <v>204.30720000000002</v>
      </c>
      <c r="BF45" s="53">
        <v>15.687040000000001</v>
      </c>
      <c r="BG45" s="53">
        <v>274.43200000000002</v>
      </c>
      <c r="BH45" s="53">
        <v>277.24159999999995</v>
      </c>
      <c r="BI45" s="53">
        <v>16.893439999999998</v>
      </c>
      <c r="BJ45" s="31">
        <v>2.71</v>
      </c>
      <c r="BK45" s="31">
        <v>3.39</v>
      </c>
      <c r="BL45" s="31">
        <v>0.3</v>
      </c>
      <c r="BM45" s="31">
        <v>2.0499999999999998</v>
      </c>
      <c r="BN45" s="31">
        <v>2.12</v>
      </c>
      <c r="BO45" s="31">
        <v>0.26</v>
      </c>
      <c r="BP45" s="31">
        <v>3.14</v>
      </c>
      <c r="BQ45" s="31">
        <v>1.96</v>
      </c>
      <c r="BR45" s="31">
        <v>0.06</v>
      </c>
      <c r="BS45" s="31">
        <f t="shared" si="11"/>
        <v>7.9</v>
      </c>
      <c r="BT45" s="31">
        <f t="shared" si="12"/>
        <v>7.47</v>
      </c>
      <c r="BU45" s="31">
        <f t="shared" si="13"/>
        <v>0.62000000000000011</v>
      </c>
      <c r="BV45" s="31">
        <v>2746.6</v>
      </c>
      <c r="BW45" s="31">
        <v>1403.7</v>
      </c>
      <c r="BX45" s="31">
        <v>1246.5999999999999</v>
      </c>
      <c r="BY45" s="31">
        <v>1.37</v>
      </c>
      <c r="BZ45" s="31">
        <v>1.37</v>
      </c>
      <c r="CA45" s="31">
        <v>1.37</v>
      </c>
      <c r="CB45" s="55" t="s">
        <v>108</v>
      </c>
      <c r="CC45" s="55" t="s">
        <v>37</v>
      </c>
      <c r="CD45" s="55" t="s">
        <v>95</v>
      </c>
      <c r="CE45">
        <v>2</v>
      </c>
      <c r="CF45" s="31">
        <v>14.048999999999999</v>
      </c>
      <c r="CG45" s="31">
        <v>1.9043000000000001E-2</v>
      </c>
      <c r="CH45" s="31">
        <v>6.4865326499999991</v>
      </c>
      <c r="CI45" s="31">
        <v>4.2389999999999999</v>
      </c>
      <c r="CJ45" s="31">
        <v>0.95596999999999999</v>
      </c>
      <c r="CK45" s="31">
        <v>0.17138999999999999</v>
      </c>
      <c r="CL45" s="31">
        <f t="shared" si="14"/>
        <v>5.3663599999999994</v>
      </c>
      <c r="CM45" s="31">
        <v>5.5776000000000003</v>
      </c>
      <c r="CN45" s="31">
        <v>0</v>
      </c>
      <c r="CO45" s="31">
        <v>2.6995</v>
      </c>
      <c r="CP45" s="31">
        <v>1.1426E-2</v>
      </c>
      <c r="CQ45" s="31">
        <v>3.8086999999999999E-3</v>
      </c>
      <c r="CR45" s="31">
        <v>3.8086999999999999E-3</v>
      </c>
      <c r="CS45" s="31">
        <v>9.0726999999999993</v>
      </c>
      <c r="CT45" s="31">
        <v>974.1</v>
      </c>
      <c r="CU45" s="31">
        <v>1.3001</v>
      </c>
    </row>
    <row r="46" spans="1:99" x14ac:dyDescent="0.35">
      <c r="A46" s="16">
        <v>91</v>
      </c>
      <c r="B46" s="23">
        <v>28</v>
      </c>
      <c r="C46" s="14" t="s">
        <v>126</v>
      </c>
      <c r="D46" s="16">
        <v>0</v>
      </c>
      <c r="E46" s="7">
        <v>7</v>
      </c>
      <c r="F46" s="18">
        <v>0</v>
      </c>
      <c r="G46" s="18">
        <v>7</v>
      </c>
      <c r="H46" s="18" t="str">
        <f t="shared" si="2"/>
        <v>no</v>
      </c>
      <c r="I46" s="34">
        <v>90</v>
      </c>
      <c r="J46" s="31">
        <v>28</v>
      </c>
      <c r="K46" s="31">
        <v>40</v>
      </c>
      <c r="L46" s="31" t="str">
        <f t="shared" si="3"/>
        <v>Negative</v>
      </c>
      <c r="M46" s="33"/>
      <c r="N46" s="18" t="s">
        <v>21</v>
      </c>
      <c r="O46" s="16">
        <v>8</v>
      </c>
      <c r="P46" s="31" t="s">
        <v>118</v>
      </c>
      <c r="Q46" s="19"/>
      <c r="R46" s="19">
        <v>18.899999999999999</v>
      </c>
      <c r="S46" s="19">
        <v>19.100000000000001</v>
      </c>
      <c r="T46" s="47" t="s">
        <v>35</v>
      </c>
      <c r="U46" s="55" t="s">
        <v>42</v>
      </c>
      <c r="V46" s="53">
        <v>1526.0160000000001</v>
      </c>
      <c r="W46" s="53">
        <v>1081.088</v>
      </c>
      <c r="X46" s="53">
        <v>8.6124799999999997</v>
      </c>
      <c r="Y46" s="53" t="str">
        <f t="shared" si="4"/>
        <v>yes</v>
      </c>
      <c r="Z46" s="53" t="str">
        <f t="shared" si="5"/>
        <v>yes</v>
      </c>
      <c r="AA46" s="31">
        <v>4.45</v>
      </c>
      <c r="AB46" s="31">
        <v>3.82</v>
      </c>
      <c r="AC46" s="31">
        <v>0.08</v>
      </c>
      <c r="AD46" s="31">
        <v>32.590000000000003</v>
      </c>
      <c r="AE46" s="31">
        <v>25.22</v>
      </c>
      <c r="AF46" s="31">
        <v>9.25</v>
      </c>
      <c r="AG46" s="31">
        <v>13.3</v>
      </c>
      <c r="AH46" s="31">
        <v>11.2</v>
      </c>
      <c r="AI46" s="38">
        <v>1.87</v>
      </c>
      <c r="AJ46" s="2">
        <v>11.345860500000002</v>
      </c>
      <c r="AK46" s="2">
        <v>9.0147507000000022</v>
      </c>
      <c r="AL46" s="2">
        <v>6.7616815499999996</v>
      </c>
      <c r="AM46" s="31">
        <v>2.11</v>
      </c>
      <c r="AN46" s="31">
        <v>2.72</v>
      </c>
      <c r="AO46" s="31">
        <v>1.54</v>
      </c>
      <c r="AP46" s="31">
        <v>1.24</v>
      </c>
      <c r="AQ46" s="31">
        <v>1.35</v>
      </c>
      <c r="AR46" s="31">
        <v>0.48</v>
      </c>
      <c r="AS46" s="31">
        <v>1.36</v>
      </c>
      <c r="AT46" s="31">
        <v>0.93</v>
      </c>
      <c r="AU46" s="31">
        <v>0.26</v>
      </c>
      <c r="AV46" s="31">
        <f t="shared" si="6"/>
        <v>4.71</v>
      </c>
      <c r="AW46" s="31">
        <f t="shared" si="7"/>
        <v>5</v>
      </c>
      <c r="AX46" s="31">
        <f t="shared" si="8"/>
        <v>2.2800000000000002</v>
      </c>
      <c r="AY46" s="31" t="str">
        <f t="shared" si="9"/>
        <v>No</v>
      </c>
      <c r="AZ46" s="31" t="str">
        <f t="shared" si="10"/>
        <v>Yes</v>
      </c>
      <c r="BA46" s="53">
        <v>650.048</v>
      </c>
      <c r="BB46" s="53">
        <v>340.00640000000004</v>
      </c>
      <c r="BC46" s="53">
        <v>1.4860799999999998</v>
      </c>
      <c r="BD46" s="53">
        <v>226.14400000000001</v>
      </c>
      <c r="BE46" s="53">
        <v>236.4736</v>
      </c>
      <c r="BF46" s="53">
        <v>1.50976</v>
      </c>
      <c r="BG46" s="53">
        <v>159.61600000000001</v>
      </c>
      <c r="BH46" s="53">
        <v>203.73760000000001</v>
      </c>
      <c r="BI46" s="53">
        <v>1.53152</v>
      </c>
      <c r="BJ46" s="31">
        <v>0.53</v>
      </c>
      <c r="BK46" s="31">
        <v>0.81</v>
      </c>
      <c r="BL46" s="31">
        <v>0.01</v>
      </c>
      <c r="BM46" s="31">
        <v>0.62</v>
      </c>
      <c r="BN46" s="31">
        <v>0.73</v>
      </c>
      <c r="BO46" s="31">
        <v>0.01</v>
      </c>
      <c r="BP46" s="31">
        <v>1.1399999999999999</v>
      </c>
      <c r="BQ46" s="31">
        <v>0.68</v>
      </c>
      <c r="BR46" s="31">
        <v>0.01</v>
      </c>
      <c r="BS46" s="31">
        <f t="shared" si="11"/>
        <v>2.29</v>
      </c>
      <c r="BT46" s="31">
        <f t="shared" si="12"/>
        <v>2.2200000000000002</v>
      </c>
      <c r="BU46" s="31">
        <f t="shared" si="13"/>
        <v>0.03</v>
      </c>
      <c r="BV46" s="31">
        <v>1429.1</v>
      </c>
      <c r="BW46" s="31">
        <v>1696.3</v>
      </c>
      <c r="BX46" s="31">
        <v>910.21</v>
      </c>
      <c r="BY46" s="31">
        <v>2.56</v>
      </c>
      <c r="BZ46" s="31">
        <v>2.56</v>
      </c>
      <c r="CA46" s="31">
        <v>2.56</v>
      </c>
      <c r="CB46" s="55" t="s">
        <v>108</v>
      </c>
      <c r="CC46" s="55" t="s">
        <v>36</v>
      </c>
      <c r="CD46" s="55" t="s">
        <v>42</v>
      </c>
      <c r="CE46">
        <v>2.2999999999999998</v>
      </c>
      <c r="CF46" s="31">
        <v>163.37</v>
      </c>
      <c r="CG46" s="31">
        <v>8.6498000000000005E-2</v>
      </c>
      <c r="CH46" s="31">
        <v>8.2010798999999981</v>
      </c>
      <c r="CI46" s="31">
        <v>1.0733999999999999</v>
      </c>
      <c r="CJ46" s="31">
        <v>0.16317000000000001</v>
      </c>
      <c r="CK46" s="31">
        <v>5.8976000000000002E-3</v>
      </c>
      <c r="CL46" s="31">
        <f t="shared" si="14"/>
        <v>1.2424675999999999</v>
      </c>
      <c r="CM46" s="31">
        <v>31.611000000000001</v>
      </c>
      <c r="CN46" s="31">
        <v>3.7138</v>
      </c>
      <c r="CO46" s="31">
        <v>0</v>
      </c>
      <c r="CP46" s="31">
        <v>1.7693E-2</v>
      </c>
      <c r="CQ46" s="31">
        <v>1.9659E-3</v>
      </c>
      <c r="CR46" s="31">
        <v>0</v>
      </c>
      <c r="CS46" s="31">
        <v>11.714</v>
      </c>
      <c r="CT46" s="31">
        <v>748.95</v>
      </c>
      <c r="CU46" s="31">
        <v>2.5188000000000001</v>
      </c>
    </row>
    <row r="47" spans="1:99" x14ac:dyDescent="0.35">
      <c r="A47" s="16">
        <v>92</v>
      </c>
      <c r="B47" s="23">
        <v>42</v>
      </c>
      <c r="C47" s="14" t="s">
        <v>126</v>
      </c>
      <c r="D47" s="16">
        <v>0</v>
      </c>
      <c r="E47" s="7">
        <v>0</v>
      </c>
      <c r="F47" s="18">
        <v>0</v>
      </c>
      <c r="G47" s="18">
        <v>0</v>
      </c>
      <c r="H47" s="18" t="str">
        <f t="shared" si="2"/>
        <v>no</v>
      </c>
      <c r="I47" s="34">
        <v>3.541666666666667</v>
      </c>
      <c r="J47" s="31">
        <v>20.8</v>
      </c>
      <c r="K47" s="31">
        <v>40</v>
      </c>
      <c r="L47" s="31" t="str">
        <f t="shared" si="3"/>
        <v>Negative</v>
      </c>
      <c r="M47" s="39">
        <v>11</v>
      </c>
      <c r="N47" s="18" t="s">
        <v>22</v>
      </c>
      <c r="O47" s="40">
        <v>12</v>
      </c>
      <c r="P47" s="31" t="s">
        <v>118</v>
      </c>
      <c r="Q47" s="19"/>
      <c r="R47" s="19">
        <v>18.5</v>
      </c>
      <c r="S47" s="19">
        <v>21</v>
      </c>
      <c r="T47" s="47" t="s">
        <v>36</v>
      </c>
      <c r="U47" s="55" t="s">
        <v>93</v>
      </c>
      <c r="V47" s="53">
        <v>3943.424</v>
      </c>
      <c r="W47" s="53">
        <v>4118.4639999999999</v>
      </c>
      <c r="X47" s="53">
        <v>752.51199999999994</v>
      </c>
      <c r="Y47" s="53" t="str">
        <f t="shared" si="4"/>
        <v>no</v>
      </c>
      <c r="Z47" s="53" t="str">
        <f t="shared" si="5"/>
        <v>yes</v>
      </c>
      <c r="AA47" s="31">
        <v>36.64</v>
      </c>
      <c r="AB47" s="31">
        <v>33.32</v>
      </c>
      <c r="AC47" s="31">
        <v>11.69</v>
      </c>
      <c r="AD47" s="31">
        <v>22.26</v>
      </c>
      <c r="AE47" s="31">
        <v>21.63</v>
      </c>
      <c r="AF47" s="31">
        <v>17.37</v>
      </c>
      <c r="AG47" s="31">
        <v>8.8000000000000007</v>
      </c>
      <c r="AH47" s="31">
        <v>9.6</v>
      </c>
      <c r="AI47" s="31">
        <v>3.09</v>
      </c>
      <c r="AJ47" s="2">
        <v>78.908629800000014</v>
      </c>
      <c r="AK47" s="2">
        <v>41.650287900000009</v>
      </c>
      <c r="AL47" s="2">
        <v>11.250304649999999</v>
      </c>
      <c r="AM47" s="31">
        <v>9.11</v>
      </c>
      <c r="AN47" s="31">
        <v>9.59</v>
      </c>
      <c r="AO47" s="31">
        <v>6.69</v>
      </c>
      <c r="AP47" s="31">
        <v>5.67</v>
      </c>
      <c r="AQ47" s="31">
        <v>5.7</v>
      </c>
      <c r="AR47" s="31">
        <v>2.67</v>
      </c>
      <c r="AS47" s="31">
        <v>5.79</v>
      </c>
      <c r="AT47" s="31">
        <v>4.2300000000000004</v>
      </c>
      <c r="AU47" s="31">
        <v>1.1100000000000001</v>
      </c>
      <c r="AV47" s="31">
        <f t="shared" si="6"/>
        <v>20.57</v>
      </c>
      <c r="AW47" s="31">
        <f t="shared" si="7"/>
        <v>19.52</v>
      </c>
      <c r="AX47" s="31">
        <f t="shared" si="8"/>
        <v>10.469999999999999</v>
      </c>
      <c r="AY47" s="31" t="str">
        <f t="shared" si="9"/>
        <v>No</v>
      </c>
      <c r="AZ47" s="31" t="str">
        <f t="shared" si="10"/>
        <v>No</v>
      </c>
      <c r="BA47" s="53">
        <v>761.98400000000004</v>
      </c>
      <c r="BB47" s="53">
        <v>868.096</v>
      </c>
      <c r="BC47" s="53">
        <v>88.55680000000001</v>
      </c>
      <c r="BD47" s="53">
        <v>565.72799999999995</v>
      </c>
      <c r="BE47" s="53">
        <v>831.10400000000004</v>
      </c>
      <c r="BF47" s="53">
        <v>153.24160000000001</v>
      </c>
      <c r="BG47" s="53">
        <v>643.58399999999995</v>
      </c>
      <c r="BH47" s="53">
        <v>882.49599999999998</v>
      </c>
      <c r="BI47" s="53">
        <v>227.2576</v>
      </c>
      <c r="BJ47" s="31">
        <v>5.75</v>
      </c>
      <c r="BK47" s="31">
        <v>7.47</v>
      </c>
      <c r="BL47" s="31">
        <v>3.53</v>
      </c>
      <c r="BM47" s="31">
        <v>4.5</v>
      </c>
      <c r="BN47" s="31">
        <v>5.28</v>
      </c>
      <c r="BO47" s="31">
        <v>2.04</v>
      </c>
      <c r="BP47" s="31">
        <v>5.26</v>
      </c>
      <c r="BQ47" s="31">
        <v>4.1500000000000004</v>
      </c>
      <c r="BR47" s="31">
        <v>1.02</v>
      </c>
      <c r="BS47" s="31">
        <f t="shared" si="11"/>
        <v>15.51</v>
      </c>
      <c r="BT47" s="31">
        <f t="shared" si="12"/>
        <v>16.899999999999999</v>
      </c>
      <c r="BU47" s="31">
        <f t="shared" si="13"/>
        <v>6.59</v>
      </c>
      <c r="BV47" s="31">
        <v>3387</v>
      </c>
      <c r="BW47" s="31">
        <v>1873.5</v>
      </c>
      <c r="BX47" s="31">
        <v>764.58</v>
      </c>
      <c r="BY47" s="31">
        <v>1.93</v>
      </c>
      <c r="BZ47" s="31">
        <v>1.93</v>
      </c>
      <c r="CA47" s="31">
        <v>1.93</v>
      </c>
      <c r="CB47" s="55" t="s">
        <v>108</v>
      </c>
      <c r="CC47" s="55" t="s">
        <v>35</v>
      </c>
      <c r="CD47" s="55" t="s">
        <v>42</v>
      </c>
      <c r="CE47" s="38">
        <v>2.2000000000000002</v>
      </c>
      <c r="CF47" s="31">
        <v>49.241999999999997</v>
      </c>
      <c r="CG47" s="31">
        <v>3.4297000000000001E-2</v>
      </c>
      <c r="CH47" s="31">
        <v>0</v>
      </c>
      <c r="CI47" s="31">
        <v>5.9202000000000004</v>
      </c>
      <c r="CJ47" s="31">
        <v>1.8493999999999999</v>
      </c>
      <c r="CK47" s="31">
        <v>0.61470999999999998</v>
      </c>
      <c r="CL47" s="31">
        <f t="shared" si="14"/>
        <v>8.384310000000001</v>
      </c>
      <c r="CM47" s="31">
        <v>26.626000000000001</v>
      </c>
      <c r="CN47" s="31">
        <v>0</v>
      </c>
      <c r="CO47" s="31">
        <v>0</v>
      </c>
      <c r="CP47" s="31">
        <v>1.8467999999999998E-2</v>
      </c>
      <c r="CQ47" s="31">
        <v>0</v>
      </c>
      <c r="CR47" s="31">
        <v>0</v>
      </c>
      <c r="CS47" s="31">
        <v>8.3353999999999999</v>
      </c>
      <c r="CT47" s="31">
        <v>1023.9</v>
      </c>
      <c r="CU47" s="31">
        <v>1.8762000000000001</v>
      </c>
    </row>
    <row r="48" spans="1:99" x14ac:dyDescent="0.35">
      <c r="A48" s="16">
        <v>93</v>
      </c>
      <c r="B48" s="20">
        <v>30</v>
      </c>
      <c r="C48" s="14" t="s">
        <v>126</v>
      </c>
      <c r="D48" s="16">
        <v>0</v>
      </c>
      <c r="E48" s="7">
        <v>6</v>
      </c>
      <c r="F48" s="18">
        <v>6</v>
      </c>
      <c r="G48" s="18">
        <v>0</v>
      </c>
      <c r="H48" s="18" t="str">
        <f t="shared" si="2"/>
        <v>no</v>
      </c>
      <c r="I48" s="34">
        <v>56.541666666666671</v>
      </c>
      <c r="J48" s="31">
        <v>40</v>
      </c>
      <c r="K48" s="31">
        <v>40</v>
      </c>
      <c r="L48" s="31" t="str">
        <f t="shared" si="3"/>
        <v>Negative</v>
      </c>
      <c r="M48" s="33">
        <v>20</v>
      </c>
      <c r="N48" s="18" t="s">
        <v>19</v>
      </c>
      <c r="O48" s="16">
        <v>0.3</v>
      </c>
      <c r="P48" s="31" t="s">
        <v>120</v>
      </c>
      <c r="Q48" s="19" t="s">
        <v>63</v>
      </c>
      <c r="R48" s="19">
        <v>19.600000000000001</v>
      </c>
      <c r="S48" s="19">
        <v>19.2</v>
      </c>
      <c r="T48" s="47" t="s">
        <v>35</v>
      </c>
      <c r="U48" s="55" t="s">
        <v>93</v>
      </c>
      <c r="V48" s="53">
        <v>134.77760000000001</v>
      </c>
      <c r="W48" s="53">
        <v>80.115200000000002</v>
      </c>
      <c r="X48" s="53">
        <v>34.952959999999997</v>
      </c>
      <c r="Y48" s="53" t="str">
        <f t="shared" si="4"/>
        <v>yes</v>
      </c>
      <c r="Z48" s="53" t="str">
        <f t="shared" si="5"/>
        <v>no</v>
      </c>
      <c r="AA48" s="31">
        <v>1.84</v>
      </c>
      <c r="AB48" s="31">
        <v>1.04</v>
      </c>
      <c r="AC48" s="31">
        <v>0.67</v>
      </c>
      <c r="AD48" s="31">
        <v>11.92</v>
      </c>
      <c r="AE48" s="31">
        <v>11.49</v>
      </c>
      <c r="AF48" s="31">
        <v>9.81</v>
      </c>
      <c r="AG48" s="31">
        <v>6</v>
      </c>
      <c r="AH48" s="31">
        <v>4.5</v>
      </c>
      <c r="AI48" s="31">
        <v>3.29</v>
      </c>
      <c r="AJ48" s="2">
        <v>0.11824470000000002</v>
      </c>
      <c r="AK48" s="2">
        <v>6.7568400000000015E-2</v>
      </c>
      <c r="AL48" s="2">
        <v>8.2133999999999985E-2</v>
      </c>
      <c r="AM48" s="31">
        <v>4.92</v>
      </c>
      <c r="AN48" s="31">
        <v>3.8</v>
      </c>
      <c r="AO48" s="31">
        <v>1.93</v>
      </c>
      <c r="AP48" s="31">
        <v>1.47</v>
      </c>
      <c r="AQ48" s="31">
        <v>0.43</v>
      </c>
      <c r="AR48" s="31">
        <v>0.18</v>
      </c>
      <c r="AS48" s="31">
        <v>0.56000000000000005</v>
      </c>
      <c r="AT48" s="31">
        <v>0.11</v>
      </c>
      <c r="AU48" s="31">
        <v>0.01</v>
      </c>
      <c r="AV48" s="31">
        <f t="shared" si="6"/>
        <v>6.9499999999999993</v>
      </c>
      <c r="AW48" s="31">
        <f t="shared" si="7"/>
        <v>4.34</v>
      </c>
      <c r="AX48" s="31">
        <f t="shared" si="8"/>
        <v>2.1199999999999997</v>
      </c>
      <c r="AY48" s="31" t="str">
        <f t="shared" si="9"/>
        <v>Yes</v>
      </c>
      <c r="AZ48" s="31" t="str">
        <f t="shared" si="10"/>
        <v>Yes</v>
      </c>
      <c r="BA48" s="53">
        <v>11.022080000000001</v>
      </c>
      <c r="BB48" s="53">
        <v>9.649280000000001</v>
      </c>
      <c r="BC48" s="53">
        <v>0</v>
      </c>
      <c r="BD48" s="53">
        <v>25.98912</v>
      </c>
      <c r="BE48" s="53">
        <v>10.2272</v>
      </c>
      <c r="BF48" s="53">
        <v>0.89024000000000003</v>
      </c>
      <c r="BG48" s="53">
        <v>22.40512</v>
      </c>
      <c r="BH48" s="53">
        <v>10.196479999999999</v>
      </c>
      <c r="BI48" s="53">
        <v>5.9065600000000007</v>
      </c>
      <c r="BJ48" s="31">
        <v>0.3</v>
      </c>
      <c r="BK48" s="31">
        <v>0.12</v>
      </c>
      <c r="BL48" s="31">
        <v>0.11</v>
      </c>
      <c r="BM48" s="31">
        <v>0.33</v>
      </c>
      <c r="BN48" s="31">
        <v>0.11</v>
      </c>
      <c r="BO48" s="31">
        <v>0.02</v>
      </c>
      <c r="BP48" s="31">
        <v>0.1</v>
      </c>
      <c r="BQ48" s="31">
        <v>0.09</v>
      </c>
      <c r="BR48" s="31">
        <v>0</v>
      </c>
      <c r="BS48" s="31">
        <f t="shared" si="11"/>
        <v>0.73</v>
      </c>
      <c r="BT48" s="31">
        <f t="shared" si="12"/>
        <v>0.31999999999999995</v>
      </c>
      <c r="BU48" s="31">
        <f t="shared" si="13"/>
        <v>0.13</v>
      </c>
      <c r="BV48" s="31">
        <v>1647.6</v>
      </c>
      <c r="BW48" s="31">
        <v>2582.1999999999998</v>
      </c>
      <c r="BX48" s="31">
        <v>759.31</v>
      </c>
      <c r="BY48" s="31">
        <v>1.77</v>
      </c>
      <c r="BZ48" s="31">
        <v>1.77</v>
      </c>
      <c r="CA48" s="31">
        <v>1.77</v>
      </c>
      <c r="CB48" s="55" t="s">
        <v>108</v>
      </c>
      <c r="CC48" s="55" t="s">
        <v>36</v>
      </c>
      <c r="CD48" s="55" t="s">
        <v>93</v>
      </c>
      <c r="CE48">
        <v>4.2</v>
      </c>
      <c r="CF48" s="31">
        <v>2229.3000000000002</v>
      </c>
      <c r="CG48" s="31">
        <v>1.865</v>
      </c>
      <c r="CH48" s="31">
        <v>0.31826925</v>
      </c>
      <c r="CI48" s="31">
        <v>2.7883</v>
      </c>
      <c r="CJ48" s="31">
        <v>0.78834000000000004</v>
      </c>
      <c r="CK48" s="31">
        <v>0.36503000000000002</v>
      </c>
      <c r="CL48" s="31">
        <f t="shared" si="14"/>
        <v>3.9416700000000002</v>
      </c>
      <c r="CM48" s="31">
        <v>312.51</v>
      </c>
      <c r="CN48" s="31">
        <v>215.66</v>
      </c>
      <c r="CO48" s="31">
        <v>324.48</v>
      </c>
      <c r="CP48" s="31">
        <v>0.60736000000000001</v>
      </c>
      <c r="CQ48" s="31">
        <v>0.36503000000000002</v>
      </c>
      <c r="CR48" s="31">
        <v>0.21471999999999999</v>
      </c>
      <c r="CS48" s="31">
        <v>16.632999999999999</v>
      </c>
      <c r="CT48" s="31">
        <v>602.30999999999995</v>
      </c>
      <c r="CU48" s="31">
        <v>2.0863999999999998</v>
      </c>
    </row>
    <row r="49" spans="1:99" x14ac:dyDescent="0.35">
      <c r="A49" s="16">
        <v>95</v>
      </c>
      <c r="B49" s="20">
        <v>46</v>
      </c>
      <c r="C49" s="14" t="s">
        <v>108</v>
      </c>
      <c r="D49" s="16">
        <v>0</v>
      </c>
      <c r="E49" s="7">
        <v>4</v>
      </c>
      <c r="F49" s="18">
        <v>0</v>
      </c>
      <c r="G49" s="18">
        <v>4</v>
      </c>
      <c r="H49" s="18" t="str">
        <f t="shared" si="2"/>
        <v>no</v>
      </c>
      <c r="I49" s="34">
        <v>60.833333333333336</v>
      </c>
      <c r="J49" s="31">
        <v>21.3</v>
      </c>
      <c r="K49" s="31">
        <v>26.5</v>
      </c>
      <c r="L49" s="31" t="str">
        <f t="shared" si="3"/>
        <v>Positive</v>
      </c>
      <c r="M49" s="39">
        <v>7</v>
      </c>
      <c r="N49" s="18" t="s">
        <v>19</v>
      </c>
      <c r="O49" s="16">
        <v>20</v>
      </c>
      <c r="P49" s="31" t="s">
        <v>120</v>
      </c>
      <c r="Q49" s="19" t="s">
        <v>42</v>
      </c>
      <c r="R49" s="19">
        <v>23</v>
      </c>
      <c r="S49" s="19">
        <v>26.3</v>
      </c>
      <c r="T49" s="47" t="s">
        <v>36</v>
      </c>
      <c r="U49" s="55" t="s">
        <v>42</v>
      </c>
      <c r="V49" s="53">
        <v>5510.2079999999996</v>
      </c>
      <c r="W49" s="53">
        <v>4489.92</v>
      </c>
      <c r="X49" s="53">
        <v>1446.6559999999999</v>
      </c>
      <c r="Y49" s="53" t="str">
        <f t="shared" si="4"/>
        <v>yes</v>
      </c>
      <c r="Z49" s="53" t="str">
        <f t="shared" si="5"/>
        <v>no</v>
      </c>
      <c r="AA49" s="31">
        <v>21.31</v>
      </c>
      <c r="AB49" s="31">
        <v>20.83</v>
      </c>
      <c r="AC49" s="31">
        <v>9.24</v>
      </c>
      <c r="AD49" s="31">
        <v>22.82</v>
      </c>
      <c r="AE49" s="31">
        <v>19.23</v>
      </c>
      <c r="AF49" s="31">
        <v>14.18</v>
      </c>
      <c r="AG49" s="31">
        <v>8.6999999999999993</v>
      </c>
      <c r="AH49" s="31">
        <v>8.3000000000000007</v>
      </c>
      <c r="AI49" s="31">
        <v>3.98</v>
      </c>
      <c r="AJ49" s="2">
        <v>33.485772900000001</v>
      </c>
      <c r="AK49" s="2">
        <v>27.201911700000004</v>
      </c>
      <c r="AL49" s="2">
        <v>25.950237299999998</v>
      </c>
      <c r="AM49" s="31">
        <v>3.33</v>
      </c>
      <c r="AN49" s="31">
        <v>3.68</v>
      </c>
      <c r="AO49" s="31">
        <v>2.2999999999999998</v>
      </c>
      <c r="AP49" s="31">
        <v>2.13</v>
      </c>
      <c r="AQ49" s="31">
        <v>1.67</v>
      </c>
      <c r="AR49" s="31">
        <v>0.78</v>
      </c>
      <c r="AS49" s="31">
        <v>1.84</v>
      </c>
      <c r="AT49" s="31">
        <v>0.9</v>
      </c>
      <c r="AU49" s="31">
        <v>0.28000000000000003</v>
      </c>
      <c r="AV49" s="31">
        <f t="shared" si="6"/>
        <v>7.3</v>
      </c>
      <c r="AW49" s="31">
        <f t="shared" si="7"/>
        <v>6.25</v>
      </c>
      <c r="AX49" s="31">
        <f t="shared" si="8"/>
        <v>3.3600000000000003</v>
      </c>
      <c r="AY49" s="31" t="str">
        <f t="shared" si="9"/>
        <v>Yes</v>
      </c>
      <c r="AZ49" s="31" t="str">
        <f t="shared" si="10"/>
        <v>Yes</v>
      </c>
      <c r="BA49" s="53">
        <v>728.70399999999995</v>
      </c>
      <c r="BB49" s="53">
        <v>346.09280000000001</v>
      </c>
      <c r="BC49" s="53">
        <v>52.202239999999996</v>
      </c>
      <c r="BD49" s="53">
        <v>610.61119999999994</v>
      </c>
      <c r="BE49" s="53">
        <v>481.58080000000001</v>
      </c>
      <c r="BF49" s="53">
        <v>144.07040000000001</v>
      </c>
      <c r="BG49" s="53">
        <v>710.01599999999996</v>
      </c>
      <c r="BH49" s="53">
        <v>798.20799999999997</v>
      </c>
      <c r="BI49" s="53">
        <v>253.35040000000001</v>
      </c>
      <c r="BJ49" s="31">
        <v>2.35</v>
      </c>
      <c r="BK49" s="31">
        <v>3.06</v>
      </c>
      <c r="BL49" s="31">
        <v>1.42</v>
      </c>
      <c r="BM49" s="31">
        <v>1.78</v>
      </c>
      <c r="BN49" s="31">
        <v>1.52</v>
      </c>
      <c r="BO49" s="31">
        <v>0.65</v>
      </c>
      <c r="BP49" s="31">
        <v>1.73</v>
      </c>
      <c r="BQ49" s="31">
        <v>0.79</v>
      </c>
      <c r="BR49" s="31">
        <v>0.24</v>
      </c>
      <c r="BS49" s="31">
        <f t="shared" si="11"/>
        <v>5.8599999999999994</v>
      </c>
      <c r="BT49" s="31">
        <f t="shared" si="12"/>
        <v>5.37</v>
      </c>
      <c r="BU49" s="31">
        <f t="shared" si="13"/>
        <v>2.3099999999999996</v>
      </c>
      <c r="BV49" s="31">
        <v>542.9</v>
      </c>
      <c r="BW49" s="31">
        <v>3061.9</v>
      </c>
      <c r="BX49" s="31">
        <v>595.79999999999995</v>
      </c>
      <c r="BY49" s="31">
        <v>3.49</v>
      </c>
      <c r="BZ49" s="31">
        <v>3.49</v>
      </c>
      <c r="CA49" s="31">
        <v>3.49</v>
      </c>
      <c r="CB49" s="55" t="s">
        <v>108</v>
      </c>
      <c r="CC49" s="55" t="s">
        <v>35</v>
      </c>
      <c r="CD49" s="55" t="s">
        <v>42</v>
      </c>
      <c r="CE49">
        <v>2.4</v>
      </c>
      <c r="CF49" s="31">
        <v>4269.7</v>
      </c>
      <c r="CG49" s="31">
        <v>1.9106000000000001</v>
      </c>
      <c r="CH49" s="31">
        <v>9.8745601499999989</v>
      </c>
      <c r="CI49" s="31">
        <v>1.3456999999999999</v>
      </c>
      <c r="CJ49" s="31">
        <v>0.39745000000000003</v>
      </c>
      <c r="CK49" s="31">
        <v>9.3685000000000004E-2</v>
      </c>
      <c r="CL49" s="31">
        <f t="shared" si="14"/>
        <v>1.836835</v>
      </c>
      <c r="CM49" s="31">
        <v>1013.6</v>
      </c>
      <c r="CN49" s="31">
        <v>618.32000000000005</v>
      </c>
      <c r="CO49" s="31">
        <v>205.24</v>
      </c>
      <c r="CP49" s="31">
        <v>0.77361000000000002</v>
      </c>
      <c r="CQ49" s="31">
        <v>0.33499000000000001</v>
      </c>
      <c r="CR49" s="31">
        <v>8.3749000000000004E-2</v>
      </c>
      <c r="CS49" s="31">
        <v>12.329000000000001</v>
      </c>
      <c r="CT49" s="31">
        <v>539.34</v>
      </c>
      <c r="CU49" s="31">
        <v>3.4883999999999999</v>
      </c>
    </row>
    <row r="50" spans="1:99" x14ac:dyDescent="0.35">
      <c r="A50" s="16">
        <v>98</v>
      </c>
      <c r="B50" s="23">
        <v>46</v>
      </c>
      <c r="C50" s="14" t="s">
        <v>108</v>
      </c>
      <c r="D50" s="16">
        <v>1</v>
      </c>
      <c r="E50" s="7">
        <v>0</v>
      </c>
      <c r="F50" s="18">
        <v>0</v>
      </c>
      <c r="G50" s="18">
        <v>0</v>
      </c>
      <c r="H50" s="18" t="str">
        <f t="shared" si="2"/>
        <v>no</v>
      </c>
      <c r="I50" s="34">
        <v>53.333333333333336</v>
      </c>
      <c r="J50" s="31">
        <v>29.7</v>
      </c>
      <c r="K50" s="31">
        <v>40</v>
      </c>
      <c r="L50" s="31" t="str">
        <f t="shared" si="3"/>
        <v>Negative</v>
      </c>
      <c r="M50" s="39">
        <v>13</v>
      </c>
      <c r="N50" s="18" t="s">
        <v>19</v>
      </c>
      <c r="O50" s="16">
        <v>8</v>
      </c>
      <c r="P50" s="31" t="s">
        <v>118</v>
      </c>
      <c r="Q50" s="19"/>
      <c r="R50" s="19">
        <v>13.5</v>
      </c>
      <c r="S50" s="19">
        <v>16.100000000000001</v>
      </c>
      <c r="T50" s="48" t="s">
        <v>36</v>
      </c>
      <c r="U50" s="56" t="s">
        <v>93</v>
      </c>
      <c r="V50" s="53">
        <v>747.71199999999999</v>
      </c>
      <c r="W50" s="53">
        <v>605.86880000000008</v>
      </c>
      <c r="X50" s="53">
        <v>60.999679999999998</v>
      </c>
      <c r="Y50" s="53" t="str">
        <f t="shared" si="4"/>
        <v>yes</v>
      </c>
      <c r="Z50" s="53" t="str">
        <f t="shared" si="5"/>
        <v>yes</v>
      </c>
      <c r="AA50" s="31">
        <v>9.4499999999999993</v>
      </c>
      <c r="AB50" s="31">
        <v>4.1100000000000003</v>
      </c>
      <c r="AC50" s="31">
        <v>1.03</v>
      </c>
      <c r="AD50" s="31">
        <v>17.16</v>
      </c>
      <c r="AE50" s="31">
        <v>28.67</v>
      </c>
      <c r="AF50" s="31">
        <v>11.75</v>
      </c>
      <c r="AG50" s="31">
        <v>10</v>
      </c>
      <c r="AH50" s="31">
        <v>4.5999999999999996</v>
      </c>
      <c r="AI50" s="31">
        <v>4.54</v>
      </c>
      <c r="AJ50" s="2">
        <v>0.82208220000000021</v>
      </c>
      <c r="AK50" s="2">
        <v>1.4414592000000002</v>
      </c>
      <c r="AL50" s="2">
        <v>1.7925745499999999</v>
      </c>
      <c r="AM50" s="31">
        <v>11.72</v>
      </c>
      <c r="AN50" s="31">
        <v>9.92</v>
      </c>
      <c r="AO50" s="31">
        <v>7.49</v>
      </c>
      <c r="AP50" s="31">
        <v>3.57</v>
      </c>
      <c r="AQ50" s="31">
        <v>2.52</v>
      </c>
      <c r="AR50" s="31">
        <v>1.66</v>
      </c>
      <c r="AS50" s="31">
        <v>2.0699999999999998</v>
      </c>
      <c r="AT50" s="31">
        <v>1.4</v>
      </c>
      <c r="AU50" s="31">
        <v>0.19</v>
      </c>
      <c r="AV50" s="31">
        <f t="shared" si="6"/>
        <v>17.36</v>
      </c>
      <c r="AW50" s="31">
        <f t="shared" si="7"/>
        <v>13.84</v>
      </c>
      <c r="AX50" s="31">
        <f t="shared" si="8"/>
        <v>9.34</v>
      </c>
      <c r="AY50" s="31" t="str">
        <f t="shared" si="9"/>
        <v>Yes</v>
      </c>
      <c r="AZ50" s="31" t="str">
        <f t="shared" si="10"/>
        <v>No</v>
      </c>
      <c r="BA50" s="53">
        <v>159.14239999999998</v>
      </c>
      <c r="BB50" s="53">
        <v>269.61279999999999</v>
      </c>
      <c r="BC50" s="53">
        <v>7.3260800000000001</v>
      </c>
      <c r="BD50" s="53">
        <v>109.696</v>
      </c>
      <c r="BE50" s="53">
        <v>125.86880000000001</v>
      </c>
      <c r="BF50" s="53">
        <v>13.49184</v>
      </c>
      <c r="BG50" s="53">
        <v>175.01439999999999</v>
      </c>
      <c r="BH50" s="53">
        <v>127.94239999999999</v>
      </c>
      <c r="BI50" s="53">
        <v>16.251519999999999</v>
      </c>
      <c r="BJ50" s="31">
        <v>2.4700000000000002</v>
      </c>
      <c r="BK50" s="31">
        <v>1.1299999999999999</v>
      </c>
      <c r="BL50" s="31">
        <v>0.28000000000000003</v>
      </c>
      <c r="BM50" s="31">
        <v>1.1599999999999999</v>
      </c>
      <c r="BN50" s="31">
        <v>0.85</v>
      </c>
      <c r="BO50" s="31">
        <v>0.21</v>
      </c>
      <c r="BP50" s="31">
        <v>1.26</v>
      </c>
      <c r="BQ50" s="31">
        <v>1.1499999999999999</v>
      </c>
      <c r="BR50" s="31">
        <v>0.11</v>
      </c>
      <c r="BS50" s="31">
        <f t="shared" si="11"/>
        <v>4.8899999999999997</v>
      </c>
      <c r="BT50" s="31">
        <f t="shared" si="12"/>
        <v>3.13</v>
      </c>
      <c r="BU50" s="31">
        <f t="shared" si="13"/>
        <v>0.6</v>
      </c>
      <c r="BV50" s="31">
        <v>2269.6</v>
      </c>
      <c r="BW50" s="31">
        <v>2722.2</v>
      </c>
      <c r="BX50" s="31">
        <v>1258.8</v>
      </c>
      <c r="BY50" s="31">
        <v>1.41</v>
      </c>
      <c r="BZ50" s="31">
        <v>1.41</v>
      </c>
      <c r="CA50" s="31">
        <v>1.41</v>
      </c>
      <c r="CB50" s="55" t="s">
        <v>108</v>
      </c>
      <c r="CC50" s="56" t="s">
        <v>36</v>
      </c>
      <c r="CD50" s="56" t="s">
        <v>94</v>
      </c>
      <c r="CE50">
        <v>7.5</v>
      </c>
      <c r="CF50" s="31">
        <v>14839</v>
      </c>
      <c r="CG50" s="31">
        <v>12.731999999999999</v>
      </c>
      <c r="CH50" s="31">
        <v>1.0123015499999999</v>
      </c>
      <c r="CI50" s="31">
        <v>17.675999999999998</v>
      </c>
      <c r="CJ50" s="31">
        <v>6.0622999999999996</v>
      </c>
      <c r="CK50" s="31">
        <v>0.88258999999999999</v>
      </c>
      <c r="CL50" s="31">
        <f t="shared" si="14"/>
        <v>24.620889999999999</v>
      </c>
      <c r="CM50" s="31">
        <v>4414.5</v>
      </c>
      <c r="CN50" s="31">
        <v>4461</v>
      </c>
      <c r="CO50" s="31">
        <v>360.42</v>
      </c>
      <c r="CP50" s="31">
        <v>6.7211999999999996</v>
      </c>
      <c r="CQ50" s="31">
        <v>3.0390999999999999</v>
      </c>
      <c r="CR50" s="31">
        <v>0.35543000000000002</v>
      </c>
      <c r="CS50" s="31">
        <v>25.908999999999999</v>
      </c>
      <c r="CT50" s="31">
        <v>774.95</v>
      </c>
      <c r="CU50" s="31">
        <v>1.2399</v>
      </c>
    </row>
    <row r="51" spans="1:99" x14ac:dyDescent="0.35">
      <c r="A51" s="16">
        <v>99</v>
      </c>
      <c r="B51" s="20">
        <v>37</v>
      </c>
      <c r="C51" s="14" t="s">
        <v>126</v>
      </c>
      <c r="D51" s="16">
        <v>1</v>
      </c>
      <c r="E51" s="7">
        <v>2</v>
      </c>
      <c r="F51" s="18">
        <v>2</v>
      </c>
      <c r="G51" s="18">
        <v>0</v>
      </c>
      <c r="H51" s="18" t="str">
        <f t="shared" si="2"/>
        <v>no</v>
      </c>
      <c r="I51" s="34">
        <v>16.666666666666668</v>
      </c>
      <c r="J51" s="31">
        <v>22.2</v>
      </c>
      <c r="K51" s="31">
        <v>40</v>
      </c>
      <c r="L51" s="31" t="str">
        <f t="shared" si="3"/>
        <v>Negative</v>
      </c>
      <c r="M51" s="33">
        <v>13</v>
      </c>
      <c r="N51" s="18" t="s">
        <v>19</v>
      </c>
      <c r="O51" s="16">
        <v>4</v>
      </c>
      <c r="P51" s="31" t="s">
        <v>118</v>
      </c>
      <c r="Q51" s="16"/>
      <c r="R51" s="16">
        <v>17.2</v>
      </c>
      <c r="S51" s="16">
        <v>17.600000000000001</v>
      </c>
      <c r="T51" s="48" t="s">
        <v>36</v>
      </c>
      <c r="U51" s="56" t="s">
        <v>98</v>
      </c>
      <c r="V51" s="53">
        <v>599.18719999999996</v>
      </c>
      <c r="W51" s="53">
        <v>251.56479999999999</v>
      </c>
      <c r="X51" s="53">
        <v>31.46048</v>
      </c>
      <c r="Y51" s="53" t="str">
        <f t="shared" si="4"/>
        <v>yes</v>
      </c>
      <c r="Z51" s="53" t="str">
        <f t="shared" si="5"/>
        <v>yes</v>
      </c>
      <c r="AA51" s="31">
        <v>7.34</v>
      </c>
      <c r="AB51" s="31">
        <v>3.26</v>
      </c>
      <c r="AC51" s="31">
        <v>0.57999999999999996</v>
      </c>
      <c r="AD51" s="31">
        <v>19.66</v>
      </c>
      <c r="AE51" s="31">
        <v>19.04</v>
      </c>
      <c r="AF51" s="31">
        <v>12.59</v>
      </c>
      <c r="AG51" s="31">
        <v>9.1999999999999993</v>
      </c>
      <c r="AH51" s="31">
        <v>8</v>
      </c>
      <c r="AI51" s="31">
        <v>3.59</v>
      </c>
      <c r="AJ51" s="2">
        <v>5.0471342999999989</v>
      </c>
      <c r="AK51" s="2">
        <v>0.88965060000000007</v>
      </c>
      <c r="AL51" s="2">
        <v>0.79053974999999987</v>
      </c>
      <c r="AM51" s="31">
        <v>7.12</v>
      </c>
      <c r="AN51" s="31">
        <v>6.02</v>
      </c>
      <c r="AO51" s="31">
        <v>15.7</v>
      </c>
      <c r="AP51" s="31">
        <v>2.38</v>
      </c>
      <c r="AQ51" s="31">
        <v>1.33</v>
      </c>
      <c r="AR51" s="31">
        <v>2.6</v>
      </c>
      <c r="AS51" s="31">
        <v>2.09</v>
      </c>
      <c r="AT51" s="31">
        <v>0.52</v>
      </c>
      <c r="AU51" s="31">
        <v>0.72</v>
      </c>
      <c r="AV51" s="31">
        <f t="shared" si="6"/>
        <v>11.59</v>
      </c>
      <c r="AW51" s="31">
        <f t="shared" si="7"/>
        <v>7.8699999999999992</v>
      </c>
      <c r="AX51" s="31">
        <f t="shared" si="8"/>
        <v>19.02</v>
      </c>
      <c r="AY51" s="31" t="str">
        <f t="shared" si="9"/>
        <v>Yes</v>
      </c>
      <c r="AZ51" s="31" t="str">
        <f t="shared" si="10"/>
        <v>No</v>
      </c>
      <c r="BA51" s="53">
        <v>191.36</v>
      </c>
      <c r="BB51" s="53">
        <v>38.885120000000001</v>
      </c>
      <c r="BC51" s="53">
        <v>1.9091199999999999</v>
      </c>
      <c r="BD51" s="53">
        <v>100.928</v>
      </c>
      <c r="BE51" s="53">
        <v>58.516480000000001</v>
      </c>
      <c r="BF51" s="53">
        <v>5.1462399999999997</v>
      </c>
      <c r="BG51" s="53">
        <v>96.492800000000003</v>
      </c>
      <c r="BH51" s="53">
        <v>56.052480000000003</v>
      </c>
      <c r="BI51" s="53">
        <v>4.7641599999999995</v>
      </c>
      <c r="BJ51" s="31">
        <v>1.21</v>
      </c>
      <c r="BK51" s="31">
        <v>0.73</v>
      </c>
      <c r="BL51" s="31">
        <v>0.09</v>
      </c>
      <c r="BM51" s="31">
        <v>1.05</v>
      </c>
      <c r="BN51" s="31">
        <v>0.67</v>
      </c>
      <c r="BO51" s="31">
        <v>0.09</v>
      </c>
      <c r="BP51" s="31">
        <v>1.74</v>
      </c>
      <c r="BQ51" s="31">
        <v>0.35</v>
      </c>
      <c r="BR51" s="31">
        <v>0.04</v>
      </c>
      <c r="BS51" s="31">
        <f t="shared" si="11"/>
        <v>4</v>
      </c>
      <c r="BT51" s="31">
        <f t="shared" si="12"/>
        <v>1.75</v>
      </c>
      <c r="BU51" s="31">
        <f t="shared" si="13"/>
        <v>0.22</v>
      </c>
      <c r="BV51" s="31">
        <v>981.17</v>
      </c>
      <c r="BW51" s="31">
        <v>2753.2</v>
      </c>
      <c r="BX51" s="31">
        <v>1175.2</v>
      </c>
      <c r="BY51" s="31">
        <v>1.76</v>
      </c>
      <c r="BZ51" s="31">
        <v>1.76</v>
      </c>
      <c r="CA51" s="31">
        <v>1.76</v>
      </c>
      <c r="CB51" s="55" t="s">
        <v>108</v>
      </c>
      <c r="CC51" s="56" t="s">
        <v>37</v>
      </c>
      <c r="CD51" s="56" t="s">
        <v>95</v>
      </c>
      <c r="CE51">
        <v>1.9</v>
      </c>
      <c r="CF51" s="31">
        <v>9.4686000000000003</v>
      </c>
      <c r="CG51" s="31">
        <v>1.5239000000000001E-2</v>
      </c>
      <c r="CH51" s="31">
        <v>1.1252358</v>
      </c>
      <c r="CI51" s="31">
        <v>5.6574</v>
      </c>
      <c r="CJ51" s="31">
        <v>1.0362</v>
      </c>
      <c r="CK51" s="31">
        <v>0.14096</v>
      </c>
      <c r="CL51" s="31">
        <f t="shared" si="14"/>
        <v>6.8345599999999997</v>
      </c>
      <c r="CM51" s="31">
        <v>0</v>
      </c>
      <c r="CN51" s="31">
        <v>7.0869</v>
      </c>
      <c r="CO51" s="31">
        <v>2.3816999999999999</v>
      </c>
      <c r="CP51" s="31">
        <v>1.5239000000000001E-2</v>
      </c>
      <c r="CQ51" s="31">
        <v>1.5239000000000001E-2</v>
      </c>
      <c r="CR51" s="31">
        <v>3.8097000000000001E-3</v>
      </c>
      <c r="CS51" s="31">
        <v>9.0991999999999997</v>
      </c>
      <c r="CT51" s="31">
        <v>794.19</v>
      </c>
      <c r="CU51" s="31">
        <v>1.6798999999999999</v>
      </c>
    </row>
    <row r="52" spans="1:99" x14ac:dyDescent="0.35">
      <c r="A52" s="16">
        <v>100</v>
      </c>
      <c r="B52" s="20">
        <v>55</v>
      </c>
      <c r="C52" s="14" t="s">
        <v>108</v>
      </c>
      <c r="D52" s="22">
        <v>1</v>
      </c>
      <c r="E52" s="7">
        <v>9</v>
      </c>
      <c r="F52" s="18">
        <v>0</v>
      </c>
      <c r="G52" s="18">
        <v>9</v>
      </c>
      <c r="H52" s="18" t="str">
        <f t="shared" si="2"/>
        <v>no</v>
      </c>
      <c r="I52" s="34">
        <v>64.583333333333329</v>
      </c>
      <c r="J52" s="31">
        <v>21.6</v>
      </c>
      <c r="K52" s="31">
        <v>40</v>
      </c>
      <c r="L52" s="31" t="str">
        <f t="shared" si="3"/>
        <v>Negative</v>
      </c>
      <c r="M52" s="33">
        <v>10</v>
      </c>
      <c r="N52" s="18" t="s">
        <v>19</v>
      </c>
      <c r="O52" s="16">
        <v>4</v>
      </c>
      <c r="P52" s="31" t="s">
        <v>118</v>
      </c>
      <c r="Q52" s="16"/>
      <c r="R52" s="16">
        <v>18.899999999999999</v>
      </c>
      <c r="S52" s="16">
        <v>22.5</v>
      </c>
      <c r="T52" s="48" t="s">
        <v>39</v>
      </c>
      <c r="U52" s="56" t="s">
        <v>99</v>
      </c>
      <c r="V52" s="53">
        <v>524.59519999999998</v>
      </c>
      <c r="W52" s="53">
        <v>524.08960000000002</v>
      </c>
      <c r="X52" s="53">
        <v>285.85599999999999</v>
      </c>
      <c r="Y52" s="53" t="str">
        <f t="shared" si="4"/>
        <v>no</v>
      </c>
      <c r="Z52" s="53" t="str">
        <f t="shared" si="5"/>
        <v>no</v>
      </c>
      <c r="AA52" s="31">
        <v>6.05</v>
      </c>
      <c r="AB52" s="31">
        <v>6.91</v>
      </c>
      <c r="AC52" s="31">
        <v>4.3099999999999996</v>
      </c>
      <c r="AD52" s="31">
        <v>16.34</v>
      </c>
      <c r="AE52" s="31">
        <v>15.48</v>
      </c>
      <c r="AF52" s="31">
        <v>11.82</v>
      </c>
      <c r="AG52" s="31">
        <v>6.59</v>
      </c>
      <c r="AH52" s="31">
        <v>4.3</v>
      </c>
      <c r="AI52" s="31">
        <v>3.83</v>
      </c>
      <c r="AJ52" s="2">
        <v>0.57433140000000016</v>
      </c>
      <c r="AK52" s="2">
        <v>0.79955940000000014</v>
      </c>
      <c r="AL52" s="2">
        <v>1.6426799999999995E-2</v>
      </c>
      <c r="AM52" s="31">
        <v>3.51</v>
      </c>
      <c r="AN52" s="31">
        <v>2.83</v>
      </c>
      <c r="AO52" s="31">
        <v>3.71</v>
      </c>
      <c r="AP52" s="31">
        <v>1.86</v>
      </c>
      <c r="AQ52" s="31">
        <v>1.19</v>
      </c>
      <c r="AR52" s="31">
        <v>1.28</v>
      </c>
      <c r="AS52" s="31">
        <v>2.17</v>
      </c>
      <c r="AT52" s="31">
        <v>0.71</v>
      </c>
      <c r="AU52" s="31">
        <v>0.61</v>
      </c>
      <c r="AV52" s="31">
        <f t="shared" si="6"/>
        <v>7.54</v>
      </c>
      <c r="AW52" s="31">
        <f t="shared" si="7"/>
        <v>4.7299999999999995</v>
      </c>
      <c r="AX52" s="31">
        <f t="shared" si="8"/>
        <v>5.6000000000000005</v>
      </c>
      <c r="AY52" s="31" t="str">
        <f t="shared" si="9"/>
        <v>Yes</v>
      </c>
      <c r="AZ52" s="31" t="str">
        <f t="shared" si="10"/>
        <v>No</v>
      </c>
      <c r="BA52" s="53">
        <v>153.9264</v>
      </c>
      <c r="BB52" s="53">
        <v>61.132800000000003</v>
      </c>
      <c r="BC52" s="53">
        <v>33.75808</v>
      </c>
      <c r="BD52" s="53">
        <v>67.283199999999994</v>
      </c>
      <c r="BE52" s="53">
        <v>76.864000000000004</v>
      </c>
      <c r="BF52" s="53">
        <v>54.385280000000002</v>
      </c>
      <c r="BG52" s="53">
        <v>84.364800000000002</v>
      </c>
      <c r="BH52" s="53">
        <v>101.22239999999999</v>
      </c>
      <c r="BI52" s="53">
        <v>76.447999999999993</v>
      </c>
      <c r="BJ52" s="31">
        <v>0.92</v>
      </c>
      <c r="BK52" s="31">
        <v>1.24</v>
      </c>
      <c r="BL52" s="31">
        <v>1.1399999999999999</v>
      </c>
      <c r="BM52" s="31">
        <v>0.71</v>
      </c>
      <c r="BN52" s="31">
        <v>0.87</v>
      </c>
      <c r="BO52" s="31">
        <v>0.76</v>
      </c>
      <c r="BP52" s="31">
        <v>1.53</v>
      </c>
      <c r="BQ52" s="31">
        <v>0.66</v>
      </c>
      <c r="BR52" s="31">
        <v>0.47</v>
      </c>
      <c r="BS52" s="31">
        <f t="shared" si="11"/>
        <v>3.16</v>
      </c>
      <c r="BT52" s="31">
        <f t="shared" si="12"/>
        <v>2.77</v>
      </c>
      <c r="BU52" s="31">
        <f t="shared" si="13"/>
        <v>2.37</v>
      </c>
      <c r="BV52" s="31">
        <v>1213</v>
      </c>
      <c r="BW52" s="31">
        <v>1306.5999999999999</v>
      </c>
      <c r="BX52" s="31">
        <v>1190.7</v>
      </c>
      <c r="BY52" s="31">
        <v>1.51</v>
      </c>
      <c r="BZ52" s="31">
        <v>1.51</v>
      </c>
      <c r="CA52" s="31">
        <v>1.51</v>
      </c>
      <c r="CB52" s="55" t="s">
        <v>108</v>
      </c>
      <c r="CC52" s="56" t="s">
        <v>35</v>
      </c>
      <c r="CD52" s="56" t="s">
        <v>92</v>
      </c>
      <c r="CE52">
        <v>2.2000000000000002</v>
      </c>
      <c r="CF52" s="31">
        <v>2074.8000000000002</v>
      </c>
      <c r="CG52" s="31">
        <v>2.3207</v>
      </c>
      <c r="CH52" s="31">
        <v>0.81723329999999983</v>
      </c>
      <c r="CI52" s="31">
        <v>2.2646000000000002</v>
      </c>
      <c r="CJ52" s="31">
        <v>0.69225000000000003</v>
      </c>
      <c r="CK52" s="31">
        <v>0.44502000000000003</v>
      </c>
      <c r="CL52" s="31">
        <f t="shared" si="14"/>
        <v>3.4018700000000002</v>
      </c>
      <c r="CM52" s="31">
        <v>482.26</v>
      </c>
      <c r="CN52" s="31">
        <v>385.11</v>
      </c>
      <c r="CO52" s="31">
        <v>397.62</v>
      </c>
      <c r="CP52" s="31">
        <v>1.3514999999999999</v>
      </c>
      <c r="CQ52" s="31">
        <v>0.80762</v>
      </c>
      <c r="CR52" s="31">
        <v>0.39227000000000001</v>
      </c>
      <c r="CS52" s="31">
        <v>11.185</v>
      </c>
      <c r="CT52" s="31">
        <v>596.85</v>
      </c>
      <c r="CU52" s="31">
        <v>1.5021</v>
      </c>
    </row>
    <row r="53" spans="1:99" x14ac:dyDescent="0.35">
      <c r="A53" s="16">
        <v>101</v>
      </c>
      <c r="B53" s="20">
        <v>28</v>
      </c>
      <c r="C53" s="14" t="s">
        <v>126</v>
      </c>
      <c r="D53" s="16">
        <v>1</v>
      </c>
      <c r="E53" s="7">
        <v>32</v>
      </c>
      <c r="F53" s="18">
        <v>20</v>
      </c>
      <c r="G53" s="18">
        <v>12</v>
      </c>
      <c r="H53" s="18" t="str">
        <f t="shared" si="2"/>
        <v>Yes</v>
      </c>
      <c r="I53" s="34">
        <v>49.166666666666671</v>
      </c>
      <c r="J53" s="31">
        <v>16.2</v>
      </c>
      <c r="K53" s="31">
        <v>26.3</v>
      </c>
      <c r="L53" s="31" t="str">
        <f t="shared" si="3"/>
        <v>Positive</v>
      </c>
      <c r="M53" s="33">
        <v>4</v>
      </c>
      <c r="N53" s="18" t="s">
        <v>19</v>
      </c>
      <c r="O53" s="16">
        <v>12</v>
      </c>
      <c r="P53" s="31" t="s">
        <v>120</v>
      </c>
      <c r="Q53" s="16" t="s">
        <v>62</v>
      </c>
      <c r="R53" s="16">
        <v>18</v>
      </c>
      <c r="S53" s="16">
        <v>19.100000000000001</v>
      </c>
      <c r="T53" s="48" t="s">
        <v>35</v>
      </c>
      <c r="U53" s="56" t="s">
        <v>93</v>
      </c>
      <c r="V53" s="53">
        <v>1373.248</v>
      </c>
      <c r="W53" s="53">
        <v>1461.568</v>
      </c>
      <c r="X53" s="53">
        <v>842.048</v>
      </c>
      <c r="Y53" s="53" t="str">
        <f t="shared" si="4"/>
        <v>no</v>
      </c>
      <c r="Z53" s="53" t="str">
        <f t="shared" si="5"/>
        <v>no</v>
      </c>
      <c r="AA53" s="31">
        <v>12.43</v>
      </c>
      <c r="AB53" s="31">
        <v>18.43</v>
      </c>
      <c r="AC53" s="31">
        <v>11.61</v>
      </c>
      <c r="AD53" s="31">
        <v>14.64</v>
      </c>
      <c r="AE53" s="31">
        <v>16.82</v>
      </c>
      <c r="AF53" s="31">
        <v>14.16</v>
      </c>
      <c r="AG53" s="31">
        <v>4.9000000000000004</v>
      </c>
      <c r="AH53" s="31">
        <v>3</v>
      </c>
      <c r="AI53" s="31">
        <v>2.29</v>
      </c>
      <c r="AJ53" s="2">
        <v>17.545261200000002</v>
      </c>
      <c r="AK53" s="2">
        <v>8.0142250499999967</v>
      </c>
      <c r="AL53" s="2">
        <v>12.194845649999998</v>
      </c>
      <c r="AM53" s="31">
        <v>4.4000000000000004</v>
      </c>
      <c r="AN53" s="31">
        <v>6.42</v>
      </c>
      <c r="AO53" s="31">
        <v>3.81</v>
      </c>
      <c r="AP53" s="31">
        <v>2.57</v>
      </c>
      <c r="AQ53" s="31">
        <v>3.23</v>
      </c>
      <c r="AR53" s="31">
        <v>1.95</v>
      </c>
      <c r="AS53" s="31">
        <v>3.76</v>
      </c>
      <c r="AT53" s="31">
        <v>3.18</v>
      </c>
      <c r="AU53" s="31">
        <v>2.04</v>
      </c>
      <c r="AV53" s="31">
        <f t="shared" si="6"/>
        <v>10.73</v>
      </c>
      <c r="AW53" s="31">
        <f t="shared" si="7"/>
        <v>12.83</v>
      </c>
      <c r="AX53" s="31">
        <f t="shared" si="8"/>
        <v>7.8</v>
      </c>
      <c r="AY53" s="31" t="str">
        <f t="shared" si="9"/>
        <v>No</v>
      </c>
      <c r="AZ53" s="31" t="str">
        <f t="shared" si="10"/>
        <v>No</v>
      </c>
      <c r="BA53" s="53">
        <v>285.08159999999998</v>
      </c>
      <c r="BB53" s="53">
        <v>276.40959999999995</v>
      </c>
      <c r="BC53" s="53">
        <v>105.17760000000001</v>
      </c>
      <c r="BD53" s="53">
        <v>128.65280000000001</v>
      </c>
      <c r="BE53" s="53">
        <v>228.28800000000001</v>
      </c>
      <c r="BF53" s="53">
        <v>92.601600000000005</v>
      </c>
      <c r="BG53" s="53">
        <v>157.20959999999999</v>
      </c>
      <c r="BH53" s="53">
        <v>301.2928</v>
      </c>
      <c r="BI53" s="53">
        <v>141.49760000000001</v>
      </c>
      <c r="BJ53" s="31">
        <v>1.36</v>
      </c>
      <c r="BK53" s="31">
        <v>3.7</v>
      </c>
      <c r="BL53" s="31">
        <v>1.79</v>
      </c>
      <c r="BM53" s="31">
        <v>1.1000000000000001</v>
      </c>
      <c r="BN53" s="31">
        <v>2.54</v>
      </c>
      <c r="BO53" s="31">
        <v>1.1299999999999999</v>
      </c>
      <c r="BP53" s="31">
        <v>2.2799999999999998</v>
      </c>
      <c r="BQ53" s="31">
        <v>2.62</v>
      </c>
      <c r="BR53" s="31">
        <v>1.38</v>
      </c>
      <c r="BS53" s="31">
        <f t="shared" si="11"/>
        <v>4.74</v>
      </c>
      <c r="BT53" s="31">
        <f t="shared" si="12"/>
        <v>8.86</v>
      </c>
      <c r="BU53" s="31">
        <f t="shared" si="13"/>
        <v>4.3</v>
      </c>
      <c r="BV53" s="31">
        <v>2111.1</v>
      </c>
      <c r="BW53" s="31">
        <v>796.67</v>
      </c>
      <c r="BX53" s="31">
        <v>550.99</v>
      </c>
      <c r="BY53" s="31">
        <v>1.63</v>
      </c>
      <c r="BZ53" s="31">
        <v>1.63</v>
      </c>
      <c r="CA53" s="31">
        <v>1.63</v>
      </c>
      <c r="CB53" s="56"/>
      <c r="CC53" s="56"/>
      <c r="CD53" s="56"/>
    </row>
    <row r="54" spans="1:99" x14ac:dyDescent="0.35">
      <c r="A54" s="16">
        <v>102</v>
      </c>
      <c r="B54" s="17">
        <v>39</v>
      </c>
      <c r="C54" s="14" t="s">
        <v>126</v>
      </c>
      <c r="D54" s="16">
        <v>1</v>
      </c>
      <c r="E54" s="7">
        <v>0</v>
      </c>
      <c r="F54" s="18">
        <v>0</v>
      </c>
      <c r="G54" s="18">
        <v>0</v>
      </c>
      <c r="H54" s="18" t="str">
        <f t="shared" si="2"/>
        <v>no</v>
      </c>
      <c r="I54" s="34">
        <v>51.25</v>
      </c>
      <c r="J54" s="31">
        <v>18.600000000000001</v>
      </c>
      <c r="K54" s="31">
        <v>40</v>
      </c>
      <c r="L54" s="31" t="str">
        <f t="shared" si="3"/>
        <v>Negative</v>
      </c>
      <c r="M54" s="39">
        <v>13</v>
      </c>
      <c r="N54" s="18" t="s">
        <v>19</v>
      </c>
      <c r="O54" s="16">
        <v>4</v>
      </c>
      <c r="P54" s="31" t="s">
        <v>118</v>
      </c>
      <c r="Q54" s="16"/>
      <c r="R54" s="16">
        <v>16.600000000000001</v>
      </c>
      <c r="S54" s="16">
        <v>18.600000000000001</v>
      </c>
      <c r="T54" s="47" t="s">
        <v>36</v>
      </c>
      <c r="U54" s="55" t="s">
        <v>42</v>
      </c>
      <c r="V54" s="53">
        <v>334.4</v>
      </c>
      <c r="W54" s="53">
        <v>156.05120000000002</v>
      </c>
      <c r="X54" s="53">
        <v>38.625279999999997</v>
      </c>
      <c r="Y54" s="53" t="str">
        <f t="shared" si="4"/>
        <v>yes</v>
      </c>
      <c r="Z54" s="53" t="str">
        <f t="shared" si="5"/>
        <v>yes</v>
      </c>
      <c r="AA54" s="31">
        <v>6.08</v>
      </c>
      <c r="AB54" s="31">
        <v>3.65</v>
      </c>
      <c r="AC54" s="31">
        <v>0.84</v>
      </c>
      <c r="AD54" s="31">
        <v>13.95</v>
      </c>
      <c r="AE54" s="31">
        <v>13.1</v>
      </c>
      <c r="AF54" s="31">
        <v>12.32</v>
      </c>
      <c r="AG54" s="31">
        <v>4.71</v>
      </c>
      <c r="AH54" s="31">
        <v>4.9000000000000004</v>
      </c>
      <c r="AI54" s="31">
        <v>3.59</v>
      </c>
      <c r="AJ54" s="2">
        <v>0.11824470000000002</v>
      </c>
      <c r="AK54" s="2">
        <v>0</v>
      </c>
      <c r="AL54" s="2">
        <v>0</v>
      </c>
      <c r="AM54" s="31">
        <v>4.0599999999999996</v>
      </c>
      <c r="AN54" s="31">
        <v>4.2</v>
      </c>
      <c r="AO54" s="31">
        <v>3.35</v>
      </c>
      <c r="AP54" s="31">
        <v>1.56</v>
      </c>
      <c r="AQ54" s="31">
        <v>0.75</v>
      </c>
      <c r="AR54" s="31">
        <v>0.41</v>
      </c>
      <c r="AS54" s="31">
        <v>0.82</v>
      </c>
      <c r="AT54" s="31">
        <v>0.22</v>
      </c>
      <c r="AU54" s="31">
        <v>0.12</v>
      </c>
      <c r="AV54" s="31">
        <f t="shared" si="6"/>
        <v>6.4399999999999995</v>
      </c>
      <c r="AW54" s="31">
        <f t="shared" si="7"/>
        <v>5.17</v>
      </c>
      <c r="AX54" s="31">
        <f t="shared" si="8"/>
        <v>3.8800000000000003</v>
      </c>
      <c r="AY54" s="31" t="str">
        <f t="shared" si="9"/>
        <v>Yes</v>
      </c>
      <c r="AZ54" s="31" t="str">
        <f t="shared" si="10"/>
        <v>No</v>
      </c>
      <c r="BA54" s="53">
        <v>41.138559999999998</v>
      </c>
      <c r="BB54" s="53">
        <v>16.006399999999999</v>
      </c>
      <c r="BC54" s="53">
        <v>5.0195200000000009</v>
      </c>
      <c r="BD54" s="53">
        <v>28.32704</v>
      </c>
      <c r="BE54" s="53">
        <v>21.596799999999998</v>
      </c>
      <c r="BF54" s="53">
        <v>4.5273599999999998</v>
      </c>
      <c r="BG54" s="53">
        <v>45.59872</v>
      </c>
      <c r="BH54" s="53">
        <v>38.102400000000003</v>
      </c>
      <c r="BI54" s="53">
        <v>9.7996800000000004</v>
      </c>
      <c r="BJ54" s="31">
        <v>0.81</v>
      </c>
      <c r="BK54" s="31">
        <v>0.92</v>
      </c>
      <c r="BL54" s="31">
        <v>0.22</v>
      </c>
      <c r="BM54" s="31">
        <v>0.49</v>
      </c>
      <c r="BN54" s="31">
        <v>0.41</v>
      </c>
      <c r="BO54" s="31">
        <v>0.09</v>
      </c>
      <c r="BP54" s="31">
        <v>0.51</v>
      </c>
      <c r="BQ54" s="31">
        <v>0.19</v>
      </c>
      <c r="BR54" s="31">
        <v>0.08</v>
      </c>
      <c r="BS54" s="31">
        <f t="shared" si="11"/>
        <v>1.81</v>
      </c>
      <c r="BT54" s="31">
        <f t="shared" si="12"/>
        <v>1.52</v>
      </c>
      <c r="BU54" s="31">
        <f t="shared" si="13"/>
        <v>0.39</v>
      </c>
      <c r="BV54" s="31">
        <v>1386.8</v>
      </c>
      <c r="BW54" s="31">
        <v>601.29999999999995</v>
      </c>
      <c r="BX54" s="31">
        <v>908.02</v>
      </c>
      <c r="BY54" s="31">
        <v>1.17</v>
      </c>
      <c r="BZ54" s="31">
        <v>1.17</v>
      </c>
      <c r="CA54" s="31">
        <v>1.17</v>
      </c>
      <c r="CB54" s="55" t="s">
        <v>108</v>
      </c>
      <c r="CC54" s="55" t="s">
        <v>37</v>
      </c>
      <c r="CD54" s="55" t="s">
        <v>95</v>
      </c>
      <c r="CE54">
        <v>1.2</v>
      </c>
      <c r="CF54" s="31">
        <v>185.08</v>
      </c>
      <c r="CG54" s="31">
        <v>0.34125</v>
      </c>
      <c r="CH54" s="31">
        <v>0</v>
      </c>
      <c r="CI54" s="31">
        <v>7.42</v>
      </c>
      <c r="CJ54" s="31">
        <v>1.2424999999999999</v>
      </c>
      <c r="CK54" s="31">
        <v>7.0000000000000007E-2</v>
      </c>
      <c r="CL54" s="31">
        <f t="shared" si="14"/>
        <v>8.7324999999999999</v>
      </c>
      <c r="CM54" s="31">
        <v>70.994</v>
      </c>
      <c r="CN54" s="31">
        <v>52.274000000000001</v>
      </c>
      <c r="CO54" s="31">
        <v>6.9287000000000001</v>
      </c>
      <c r="CP54" s="31">
        <v>0.24063000000000001</v>
      </c>
      <c r="CQ54" s="31">
        <v>0.10938000000000001</v>
      </c>
      <c r="CR54" s="31">
        <v>1.3125E-2</v>
      </c>
      <c r="CS54" s="31">
        <v>8.9109999999999996</v>
      </c>
      <c r="CT54" s="31">
        <v>676.29</v>
      </c>
      <c r="CU54" s="31">
        <v>1.1317999999999999</v>
      </c>
    </row>
    <row r="55" spans="1:99" x14ac:dyDescent="0.35">
      <c r="A55" s="16">
        <v>103</v>
      </c>
      <c r="B55" s="20">
        <v>43</v>
      </c>
      <c r="C55" s="14" t="s">
        <v>126</v>
      </c>
      <c r="D55" s="22">
        <v>1</v>
      </c>
      <c r="E55" s="7">
        <v>0</v>
      </c>
      <c r="F55" s="18">
        <v>0</v>
      </c>
      <c r="G55" s="18">
        <v>0</v>
      </c>
      <c r="H55" s="18" t="str">
        <f t="shared" si="2"/>
        <v>no</v>
      </c>
      <c r="I55" s="34">
        <v>62.5</v>
      </c>
      <c r="J55" s="31">
        <v>29.2</v>
      </c>
      <c r="K55" s="31">
        <v>28.2</v>
      </c>
      <c r="L55" s="31" t="str">
        <f t="shared" si="3"/>
        <v>Positive</v>
      </c>
      <c r="M55" s="33">
        <v>8</v>
      </c>
      <c r="N55" s="18" t="s">
        <v>19</v>
      </c>
      <c r="O55" s="16">
        <v>12</v>
      </c>
      <c r="P55" s="31" t="s">
        <v>118</v>
      </c>
      <c r="Q55" s="19"/>
      <c r="R55" s="19">
        <v>18.5</v>
      </c>
      <c r="S55" s="19">
        <v>20.8</v>
      </c>
      <c r="T55" s="47" t="s">
        <v>40</v>
      </c>
      <c r="U55" s="55" t="s">
        <v>42</v>
      </c>
      <c r="V55" s="53">
        <v>1808.32</v>
      </c>
      <c r="W55" s="53">
        <v>940.73599999999999</v>
      </c>
      <c r="X55" s="53">
        <v>285.1712</v>
      </c>
      <c r="Y55" s="53" t="str">
        <f t="shared" si="4"/>
        <v>yes</v>
      </c>
      <c r="Z55" s="53" t="str">
        <f t="shared" si="5"/>
        <v>yes</v>
      </c>
      <c r="AA55" s="31">
        <v>9.41</v>
      </c>
      <c r="AB55" s="31">
        <v>7.29</v>
      </c>
      <c r="AC55" s="31">
        <v>2.65</v>
      </c>
      <c r="AD55" s="31">
        <v>28.91</v>
      </c>
      <c r="AE55" s="31">
        <v>25.4</v>
      </c>
      <c r="AF55" s="31">
        <v>16.920000000000002</v>
      </c>
      <c r="AG55" s="31">
        <v>7.23</v>
      </c>
      <c r="AH55" s="31">
        <v>11.2</v>
      </c>
      <c r="AI55" s="31">
        <v>4.42</v>
      </c>
      <c r="AJ55" s="2">
        <v>1.2950610000000002</v>
      </c>
      <c r="AK55" s="2">
        <v>0.79053974999999987</v>
      </c>
      <c r="AL55" s="2">
        <v>1.1313958499999999</v>
      </c>
      <c r="AM55" s="31">
        <v>2.83</v>
      </c>
      <c r="AN55" s="31">
        <v>2.19</v>
      </c>
      <c r="AO55" s="31">
        <v>0.92</v>
      </c>
      <c r="AP55" s="31">
        <v>1.73</v>
      </c>
      <c r="AQ55" s="31">
        <v>0.79</v>
      </c>
      <c r="AR55" s="31">
        <v>0.24</v>
      </c>
      <c r="AS55" s="31">
        <v>1.89</v>
      </c>
      <c r="AT55" s="31">
        <v>0.53</v>
      </c>
      <c r="AU55" s="31">
        <v>0.06</v>
      </c>
      <c r="AV55" s="31">
        <f t="shared" si="6"/>
        <v>6.45</v>
      </c>
      <c r="AW55" s="31">
        <f t="shared" si="7"/>
        <v>3.51</v>
      </c>
      <c r="AX55" s="31">
        <f t="shared" si="8"/>
        <v>1.2200000000000002</v>
      </c>
      <c r="AY55" s="31" t="str">
        <f t="shared" si="9"/>
        <v>Yes</v>
      </c>
      <c r="AZ55" s="31" t="str">
        <f t="shared" si="10"/>
        <v>Yes</v>
      </c>
      <c r="BA55" s="53">
        <v>539.3664</v>
      </c>
      <c r="BB55" s="53">
        <v>131.0016</v>
      </c>
      <c r="BC55" s="53">
        <v>9.8860799999999998</v>
      </c>
      <c r="BD55" s="53">
        <v>293.42720000000003</v>
      </c>
      <c r="BE55" s="53">
        <v>130.7328</v>
      </c>
      <c r="BF55" s="53">
        <v>32.613120000000002</v>
      </c>
      <c r="BG55" s="53">
        <v>286.22720000000004</v>
      </c>
      <c r="BH55" s="53">
        <v>207.02720000000002</v>
      </c>
      <c r="BI55" s="53">
        <v>65.964799999999997</v>
      </c>
      <c r="BJ55" s="31">
        <v>1.37</v>
      </c>
      <c r="BK55" s="31">
        <v>1.44</v>
      </c>
      <c r="BL55" s="31">
        <v>0.53</v>
      </c>
      <c r="BM55" s="31">
        <v>1.21</v>
      </c>
      <c r="BN55" s="31">
        <v>0.73</v>
      </c>
      <c r="BO55" s="31">
        <v>0.22</v>
      </c>
      <c r="BP55" s="31">
        <v>1.8</v>
      </c>
      <c r="BQ55" s="31">
        <v>0.52</v>
      </c>
      <c r="BR55" s="31">
        <v>0.06</v>
      </c>
      <c r="BS55" s="31">
        <f t="shared" si="11"/>
        <v>4.38</v>
      </c>
      <c r="BT55" s="31">
        <f t="shared" si="12"/>
        <v>2.69</v>
      </c>
      <c r="BU55" s="31">
        <f t="shared" si="13"/>
        <v>0.81</v>
      </c>
      <c r="BV55" s="31">
        <v>800.85</v>
      </c>
      <c r="BW55" s="31">
        <v>674.15</v>
      </c>
      <c r="BX55" s="31">
        <v>653.04</v>
      </c>
      <c r="BY55" s="31">
        <v>2.2400000000000002</v>
      </c>
      <c r="BZ55" s="31">
        <v>2.2400000000000002</v>
      </c>
      <c r="CA55" s="31">
        <v>2.2400000000000002</v>
      </c>
      <c r="CB55" s="55" t="s">
        <v>108</v>
      </c>
      <c r="CC55" s="55" t="s">
        <v>37</v>
      </c>
      <c r="CD55" s="55" t="s">
        <v>95</v>
      </c>
      <c r="CE55">
        <v>1.6</v>
      </c>
      <c r="CF55" s="31">
        <v>434.71</v>
      </c>
      <c r="CG55" s="31">
        <v>0.47320000000000001</v>
      </c>
      <c r="CH55" s="31">
        <v>0</v>
      </c>
      <c r="CI55" s="31">
        <v>1.6436999999999999</v>
      </c>
      <c r="CJ55" s="31">
        <v>0.48426999999999998</v>
      </c>
      <c r="CK55" s="31">
        <v>0.16327</v>
      </c>
      <c r="CL55" s="31">
        <f t="shared" si="14"/>
        <v>2.2912399999999997</v>
      </c>
      <c r="CM55" s="31">
        <v>57.378</v>
      </c>
      <c r="CN55" s="31">
        <v>37.320999999999998</v>
      </c>
      <c r="CO55" s="31">
        <v>32.131</v>
      </c>
      <c r="CP55" s="31">
        <v>0.13006000000000001</v>
      </c>
      <c r="CQ55" s="31">
        <v>7.1947999999999998E-2</v>
      </c>
      <c r="CR55" s="31">
        <v>3.3207E-2</v>
      </c>
      <c r="CS55" s="31">
        <v>10.509</v>
      </c>
      <c r="CT55" s="31">
        <v>557.46</v>
      </c>
      <c r="CU55" s="31">
        <v>2.3128000000000002</v>
      </c>
    </row>
    <row r="56" spans="1:99" x14ac:dyDescent="0.35">
      <c r="A56" s="16">
        <v>104</v>
      </c>
      <c r="B56" s="20">
        <v>42</v>
      </c>
      <c r="C56" s="14" t="s">
        <v>126</v>
      </c>
      <c r="D56" s="16">
        <v>0</v>
      </c>
      <c r="E56" s="7">
        <v>0</v>
      </c>
      <c r="F56" s="18">
        <v>0</v>
      </c>
      <c r="G56" s="18">
        <v>0</v>
      </c>
      <c r="H56" s="18" t="str">
        <f t="shared" si="2"/>
        <v>no</v>
      </c>
      <c r="I56" s="34">
        <v>5</v>
      </c>
      <c r="J56" s="31">
        <v>22.3</v>
      </c>
      <c r="K56" s="31">
        <v>40</v>
      </c>
      <c r="L56" s="31" t="str">
        <f t="shared" si="3"/>
        <v>Negative</v>
      </c>
      <c r="M56" s="33"/>
      <c r="N56" s="18" t="s">
        <v>21</v>
      </c>
      <c r="O56" s="16">
        <v>8</v>
      </c>
      <c r="P56" s="31" t="s">
        <v>118</v>
      </c>
      <c r="Q56" s="19"/>
      <c r="R56" s="19">
        <v>16.2</v>
      </c>
      <c r="S56" s="19">
        <v>18.7</v>
      </c>
      <c r="T56" s="50" t="s">
        <v>36</v>
      </c>
      <c r="U56" s="58" t="s">
        <v>93</v>
      </c>
      <c r="V56" s="53">
        <v>638.66240000000005</v>
      </c>
      <c r="W56" s="53">
        <v>392.32</v>
      </c>
      <c r="X56" s="53">
        <v>47.87968</v>
      </c>
      <c r="Y56" s="53" t="str">
        <f t="shared" si="4"/>
        <v>yes</v>
      </c>
      <c r="Z56" s="53" t="str">
        <f t="shared" si="5"/>
        <v>yes</v>
      </c>
      <c r="AA56" s="31">
        <v>8.06</v>
      </c>
      <c r="AB56" s="31">
        <v>5.17</v>
      </c>
      <c r="AC56" s="31">
        <v>0.54</v>
      </c>
      <c r="AD56" s="31">
        <v>13.86</v>
      </c>
      <c r="AE56" s="31">
        <v>14.24</v>
      </c>
      <c r="AF56" s="31">
        <v>16.05</v>
      </c>
      <c r="AG56" s="31">
        <v>4.6900000000000004</v>
      </c>
      <c r="AH56" s="31">
        <v>4.0999999999999996</v>
      </c>
      <c r="AI56" s="31">
        <v>5.49</v>
      </c>
      <c r="AJ56" s="2">
        <v>0</v>
      </c>
      <c r="AK56" s="2">
        <v>0.67760549999999986</v>
      </c>
      <c r="AL56" s="2">
        <v>0</v>
      </c>
      <c r="AM56" s="31">
        <v>3.16</v>
      </c>
      <c r="AN56" s="31">
        <v>1.61</v>
      </c>
      <c r="AO56" s="31">
        <v>1.36</v>
      </c>
      <c r="AP56" s="31">
        <v>1.32</v>
      </c>
      <c r="AQ56" s="31">
        <v>0.36</v>
      </c>
      <c r="AR56" s="31">
        <v>0.27</v>
      </c>
      <c r="AS56" s="31">
        <v>0.41</v>
      </c>
      <c r="AT56" s="31">
        <v>0.04</v>
      </c>
      <c r="AU56" s="31">
        <v>0.06</v>
      </c>
      <c r="AV56" s="31">
        <f t="shared" si="6"/>
        <v>4.8900000000000006</v>
      </c>
      <c r="AW56" s="31">
        <f t="shared" si="7"/>
        <v>2.0100000000000002</v>
      </c>
      <c r="AX56" s="31">
        <f t="shared" si="8"/>
        <v>1.6900000000000002</v>
      </c>
      <c r="AY56" s="31" t="str">
        <f t="shared" si="9"/>
        <v>Yes</v>
      </c>
      <c r="AZ56" s="31" t="str">
        <f t="shared" si="10"/>
        <v>Yes</v>
      </c>
      <c r="BA56" s="53">
        <v>25.38944</v>
      </c>
      <c r="BB56" s="53">
        <v>2.6489600000000002</v>
      </c>
      <c r="BC56" s="53">
        <v>4.0403200000000004</v>
      </c>
      <c r="BD56" s="53">
        <v>49.896320000000003</v>
      </c>
      <c r="BE56" s="53">
        <v>23.238400000000002</v>
      </c>
      <c r="BF56" s="53">
        <v>9.2787199999999999</v>
      </c>
      <c r="BG56" s="53">
        <v>76.940799999999996</v>
      </c>
      <c r="BH56" s="53">
        <v>69.9392</v>
      </c>
      <c r="BI56" s="53">
        <v>12.264959999999999</v>
      </c>
      <c r="BJ56" s="31">
        <v>0.91</v>
      </c>
      <c r="BK56" s="31">
        <v>0.72</v>
      </c>
      <c r="BL56" s="31">
        <v>0.14000000000000001</v>
      </c>
      <c r="BM56" s="31">
        <v>0.54</v>
      </c>
      <c r="BN56" s="31">
        <v>0.2</v>
      </c>
      <c r="BO56" s="31">
        <v>0.09</v>
      </c>
      <c r="BP56" s="31">
        <v>0.25</v>
      </c>
      <c r="BQ56" s="31">
        <v>0.02</v>
      </c>
      <c r="BR56" s="31">
        <v>0.04</v>
      </c>
      <c r="BS56" s="31">
        <f t="shared" si="11"/>
        <v>1.7000000000000002</v>
      </c>
      <c r="BT56" s="31">
        <f t="shared" si="12"/>
        <v>0.94</v>
      </c>
      <c r="BU56" s="31">
        <f t="shared" si="13"/>
        <v>0.27</v>
      </c>
      <c r="BV56" s="31">
        <v>681.51</v>
      </c>
      <c r="BW56" s="31">
        <v>612.45000000000005</v>
      </c>
      <c r="BX56" s="31">
        <v>614.95000000000005</v>
      </c>
      <c r="BY56" s="31">
        <v>2.41</v>
      </c>
      <c r="BZ56" s="31">
        <v>2.41</v>
      </c>
      <c r="CA56" s="31">
        <v>2.41</v>
      </c>
      <c r="CB56" s="55" t="s">
        <v>108</v>
      </c>
      <c r="CC56" s="58" t="s">
        <v>37</v>
      </c>
      <c r="CD56" s="58" t="s">
        <v>95</v>
      </c>
      <c r="CE56">
        <v>1.3</v>
      </c>
      <c r="CF56" s="31">
        <v>0</v>
      </c>
      <c r="CG56" s="31">
        <v>0</v>
      </c>
      <c r="CH56" s="31">
        <v>0</v>
      </c>
      <c r="CI56" s="31">
        <v>3.0228999999999999</v>
      </c>
      <c r="CJ56" s="31">
        <v>0.37323000000000001</v>
      </c>
      <c r="CK56" s="31">
        <v>4.9433999999999997E-3</v>
      </c>
      <c r="CL56" s="31">
        <f t="shared" si="14"/>
        <v>3.4010734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S56" s="31" t="s">
        <v>112</v>
      </c>
      <c r="CT56" s="31">
        <v>802.92</v>
      </c>
      <c r="CU56" s="31">
        <v>2.5893000000000002</v>
      </c>
    </row>
    <row r="57" spans="1:99" x14ac:dyDescent="0.35">
      <c r="A57" s="16">
        <v>105</v>
      </c>
      <c r="B57" s="20">
        <v>21</v>
      </c>
      <c r="C57" s="14" t="s">
        <v>126</v>
      </c>
      <c r="D57" s="22">
        <v>0</v>
      </c>
      <c r="E57" s="7">
        <v>0</v>
      </c>
      <c r="F57" s="18">
        <v>0</v>
      </c>
      <c r="G57" s="18">
        <v>0</v>
      </c>
      <c r="H57" s="18" t="str">
        <f t="shared" si="2"/>
        <v>no</v>
      </c>
      <c r="I57" s="34">
        <v>12.5</v>
      </c>
      <c r="J57" s="31">
        <v>22.7</v>
      </c>
      <c r="K57" s="31">
        <v>40</v>
      </c>
      <c r="L57" s="31" t="str">
        <f t="shared" si="3"/>
        <v>Negative</v>
      </c>
      <c r="M57" s="33"/>
      <c r="N57" s="18" t="s">
        <v>19</v>
      </c>
      <c r="O57" s="16">
        <v>1</v>
      </c>
      <c r="P57" s="31" t="s">
        <v>118</v>
      </c>
      <c r="Q57" s="21"/>
      <c r="R57" s="21">
        <v>15.8</v>
      </c>
      <c r="S57" s="21">
        <v>17.100000000000001</v>
      </c>
      <c r="T57" s="47" t="s">
        <v>37</v>
      </c>
      <c r="U57" s="55" t="s">
        <v>95</v>
      </c>
      <c r="V57" s="53">
        <v>553.06880000000001</v>
      </c>
      <c r="W57" s="53">
        <v>219.85920000000002</v>
      </c>
      <c r="X57" s="53">
        <v>42.247680000000003</v>
      </c>
      <c r="Y57" s="53" t="str">
        <f t="shared" si="4"/>
        <v>yes</v>
      </c>
      <c r="Z57" s="53" t="str">
        <f t="shared" si="5"/>
        <v>yes</v>
      </c>
      <c r="AA57" s="31">
        <v>3.13</v>
      </c>
      <c r="AB57" s="31">
        <v>1.8</v>
      </c>
      <c r="AC57" s="31">
        <v>0.55000000000000004</v>
      </c>
      <c r="AD57" s="31">
        <v>25.28</v>
      </c>
      <c r="AE57" s="31">
        <v>16.37</v>
      </c>
      <c r="AF57" s="31">
        <v>9.98</v>
      </c>
      <c r="AG57" s="31">
        <v>5.68</v>
      </c>
      <c r="AH57" s="31">
        <v>3.8</v>
      </c>
      <c r="AI57" s="31">
        <v>2.35</v>
      </c>
      <c r="AJ57" s="2">
        <v>0.12950610000000004</v>
      </c>
      <c r="AK57" s="2">
        <v>6.570719999999998E-2</v>
      </c>
      <c r="AL57" s="2">
        <v>0</v>
      </c>
      <c r="AM57" s="31">
        <v>2.6</v>
      </c>
      <c r="AN57" s="31">
        <v>2.37</v>
      </c>
      <c r="AO57" s="31">
        <v>2.7</v>
      </c>
      <c r="AP57" s="31">
        <v>1</v>
      </c>
      <c r="AQ57" s="31">
        <v>0.51</v>
      </c>
      <c r="AR57" s="31">
        <v>0.52</v>
      </c>
      <c r="AS57" s="31">
        <v>0.68</v>
      </c>
      <c r="AT57" s="31">
        <v>0.08</v>
      </c>
      <c r="AU57" s="31">
        <v>0.03</v>
      </c>
      <c r="AV57" s="31">
        <f t="shared" si="6"/>
        <v>4.28</v>
      </c>
      <c r="AW57" s="31">
        <f t="shared" si="7"/>
        <v>2.96</v>
      </c>
      <c r="AX57" s="31">
        <f t="shared" si="8"/>
        <v>3.25</v>
      </c>
      <c r="AY57" s="31" t="str">
        <f t="shared" si="9"/>
        <v>Yes</v>
      </c>
      <c r="AZ57" s="31" t="str">
        <f t="shared" si="10"/>
        <v>No</v>
      </c>
      <c r="BA57" s="53">
        <v>129.536</v>
      </c>
      <c r="BB57" s="53">
        <v>12.656000000000001</v>
      </c>
      <c r="BC57" s="53">
        <v>0.71808000000000005</v>
      </c>
      <c r="BD57" s="53">
        <v>77.036799999999999</v>
      </c>
      <c r="BE57" s="53">
        <v>46.512</v>
      </c>
      <c r="BF57" s="53">
        <v>3.0374400000000001</v>
      </c>
      <c r="BG57" s="53">
        <v>79.769600000000011</v>
      </c>
      <c r="BH57" s="53">
        <v>70.035200000000003</v>
      </c>
      <c r="BI57" s="53">
        <v>6.4070400000000003</v>
      </c>
      <c r="BJ57" s="31">
        <v>0.37</v>
      </c>
      <c r="BK57" s="31">
        <v>0.52</v>
      </c>
      <c r="BL57" s="31">
        <v>0.08</v>
      </c>
      <c r="BM57" s="31">
        <v>0.34</v>
      </c>
      <c r="BN57" s="31">
        <v>0.28999999999999998</v>
      </c>
      <c r="BO57" s="31">
        <v>0.04</v>
      </c>
      <c r="BP57" s="31">
        <v>0.44</v>
      </c>
      <c r="BQ57" s="31">
        <v>0.08</v>
      </c>
      <c r="BR57" s="31">
        <v>0.01</v>
      </c>
      <c r="BS57" s="31">
        <f t="shared" si="11"/>
        <v>1.1499999999999999</v>
      </c>
      <c r="BT57" s="31">
        <f t="shared" si="12"/>
        <v>0.89</v>
      </c>
      <c r="BU57" s="31">
        <f t="shared" si="13"/>
        <v>0.13</v>
      </c>
      <c r="BV57" s="31">
        <v>592.27</v>
      </c>
      <c r="BW57" s="31">
        <v>789.96</v>
      </c>
      <c r="BX57" s="31">
        <v>727.88</v>
      </c>
      <c r="BY57" s="31">
        <v>2.0099999999999998</v>
      </c>
      <c r="BZ57" s="31">
        <v>2.0099999999999998</v>
      </c>
      <c r="CA57" s="31">
        <v>2.0099999999999998</v>
      </c>
      <c r="CB57" s="55" t="s">
        <v>108</v>
      </c>
      <c r="CC57" s="55" t="s">
        <v>37</v>
      </c>
      <c r="CD57" s="55" t="s">
        <v>43</v>
      </c>
      <c r="CE57">
        <v>0.8</v>
      </c>
      <c r="CF57" s="31">
        <v>82.8</v>
      </c>
      <c r="CG57" s="31">
        <v>7.6366000000000003E-2</v>
      </c>
      <c r="CH57" s="31">
        <v>0</v>
      </c>
      <c r="CI57" s="31">
        <v>1.5790999999999999</v>
      </c>
      <c r="CJ57" s="31">
        <v>0.24881</v>
      </c>
      <c r="CK57" s="31">
        <v>1.9706999999999999E-2</v>
      </c>
      <c r="CL57" s="31">
        <f t="shared" si="14"/>
        <v>1.8476169999999998</v>
      </c>
      <c r="CM57" s="31">
        <v>0</v>
      </c>
      <c r="CN57" s="31">
        <v>0</v>
      </c>
      <c r="CO57" s="31">
        <v>0</v>
      </c>
      <c r="CP57" s="31">
        <v>0</v>
      </c>
      <c r="CQ57" s="31">
        <v>0</v>
      </c>
      <c r="CR57" s="31">
        <v>0</v>
      </c>
      <c r="CS57" s="31">
        <v>8.7683999999999997</v>
      </c>
      <c r="CT57" s="31">
        <v>586.53</v>
      </c>
      <c r="CU57" s="31">
        <v>2.0101</v>
      </c>
    </row>
    <row r="58" spans="1:99" x14ac:dyDescent="0.35">
      <c r="A58" s="16">
        <v>108</v>
      </c>
      <c r="B58" s="20">
        <v>29</v>
      </c>
      <c r="C58" s="14" t="s">
        <v>108</v>
      </c>
      <c r="D58" s="16">
        <v>0</v>
      </c>
      <c r="E58" s="7">
        <v>0</v>
      </c>
      <c r="F58" s="18">
        <v>0</v>
      </c>
      <c r="G58" s="18">
        <v>0</v>
      </c>
      <c r="H58" s="18" t="str">
        <f t="shared" si="2"/>
        <v>no</v>
      </c>
      <c r="I58" s="34">
        <v>57.083333333333329</v>
      </c>
      <c r="J58" s="31">
        <v>26.3</v>
      </c>
      <c r="K58" s="31">
        <v>40</v>
      </c>
      <c r="L58" s="31" t="str">
        <f t="shared" si="3"/>
        <v>Negative</v>
      </c>
      <c r="M58" s="33">
        <v>10</v>
      </c>
      <c r="N58" s="18" t="s">
        <v>19</v>
      </c>
      <c r="O58" s="16">
        <v>8</v>
      </c>
      <c r="P58" s="31" t="s">
        <v>118</v>
      </c>
      <c r="Q58" s="19"/>
      <c r="R58" s="19">
        <v>20.3</v>
      </c>
      <c r="S58" s="19">
        <v>20.2</v>
      </c>
      <c r="T58" s="47" t="s">
        <v>35</v>
      </c>
      <c r="U58" s="55" t="s">
        <v>42</v>
      </c>
      <c r="V58" s="53">
        <v>1437.8240000000001</v>
      </c>
      <c r="W58" s="53">
        <v>1244.9280000000001</v>
      </c>
      <c r="X58" s="53">
        <v>76.857600000000005</v>
      </c>
      <c r="Y58" s="53" t="str">
        <f t="shared" si="4"/>
        <v>yes</v>
      </c>
      <c r="Z58" s="53" t="str">
        <f t="shared" si="5"/>
        <v>yes</v>
      </c>
      <c r="AA58" s="31">
        <v>13</v>
      </c>
      <c r="AB58" s="31">
        <v>13.63</v>
      </c>
      <c r="AC58" s="31">
        <v>1.68</v>
      </c>
      <c r="AD58" s="31">
        <v>27.89</v>
      </c>
      <c r="AE58" s="31">
        <v>23.64</v>
      </c>
      <c r="AF58" s="31">
        <v>10.68</v>
      </c>
      <c r="AG58" s="31">
        <v>7.77</v>
      </c>
      <c r="AH58" s="31">
        <v>8.1999999999999993</v>
      </c>
      <c r="AI58" s="31">
        <v>2.66</v>
      </c>
      <c r="AJ58" s="2">
        <v>21.915404549999998</v>
      </c>
      <c r="AK58" s="2">
        <v>6.7288279499999986</v>
      </c>
      <c r="AL58" s="2">
        <v>0.41888339999999996</v>
      </c>
      <c r="AM58" s="31">
        <v>3.98</v>
      </c>
      <c r="AN58" s="31">
        <v>4.51</v>
      </c>
      <c r="AO58" s="31">
        <v>5.18</v>
      </c>
      <c r="AP58" s="31">
        <v>2.08</v>
      </c>
      <c r="AQ58" s="31">
        <v>1.7</v>
      </c>
      <c r="AR58" s="31">
        <v>1.39</v>
      </c>
      <c r="AS58" s="31">
        <v>2.44</v>
      </c>
      <c r="AT58" s="31">
        <v>1.71</v>
      </c>
      <c r="AU58" s="31">
        <v>2.86</v>
      </c>
      <c r="AV58" s="31">
        <f t="shared" si="6"/>
        <v>8.5</v>
      </c>
      <c r="AW58" s="31">
        <f t="shared" si="7"/>
        <v>7.92</v>
      </c>
      <c r="AX58" s="31">
        <f t="shared" si="8"/>
        <v>9.43</v>
      </c>
      <c r="AY58" s="31" t="str">
        <f t="shared" si="9"/>
        <v>No</v>
      </c>
      <c r="AZ58" s="31" t="str">
        <f t="shared" si="10"/>
        <v>No</v>
      </c>
      <c r="BA58" s="53">
        <v>394.72640000000001</v>
      </c>
      <c r="BB58" s="53">
        <v>290.55359999999996</v>
      </c>
      <c r="BC58" s="53">
        <v>7.72736</v>
      </c>
      <c r="BD58" s="53">
        <v>168.3648</v>
      </c>
      <c r="BE58" s="53">
        <v>194.00320000000002</v>
      </c>
      <c r="BF58" s="53">
        <v>5.7132800000000001</v>
      </c>
      <c r="BG58" s="53">
        <v>174.61760000000001</v>
      </c>
      <c r="BH58" s="53">
        <v>219.4624</v>
      </c>
      <c r="BI58" s="53">
        <v>17.998080000000002</v>
      </c>
      <c r="BJ58" s="31">
        <v>1.44</v>
      </c>
      <c r="BK58" s="31">
        <v>2.34</v>
      </c>
      <c r="BL58" s="31">
        <v>0.38</v>
      </c>
      <c r="BM58" s="31">
        <v>1.1000000000000001</v>
      </c>
      <c r="BN58" s="31">
        <v>1.49</v>
      </c>
      <c r="BO58" s="31">
        <v>0.11</v>
      </c>
      <c r="BP58" s="31">
        <v>2.19</v>
      </c>
      <c r="BQ58" s="31">
        <v>1.69</v>
      </c>
      <c r="BR58" s="31">
        <v>0.18</v>
      </c>
      <c r="BS58" s="31">
        <f t="shared" si="11"/>
        <v>4.7300000000000004</v>
      </c>
      <c r="BT58" s="31">
        <f t="shared" si="12"/>
        <v>5.52</v>
      </c>
      <c r="BU58" s="31">
        <f t="shared" si="13"/>
        <v>0.66999999999999993</v>
      </c>
      <c r="BV58" s="31">
        <v>473.32</v>
      </c>
      <c r="BW58" s="31">
        <v>763.87</v>
      </c>
      <c r="BX58" s="31">
        <v>586.23</v>
      </c>
      <c r="BY58" s="31">
        <v>1.92</v>
      </c>
      <c r="BZ58" s="31">
        <v>1.92</v>
      </c>
      <c r="CA58" s="31">
        <v>1.92</v>
      </c>
      <c r="CB58" s="55"/>
      <c r="CC58" s="55"/>
      <c r="CD58" s="55"/>
    </row>
    <row r="59" spans="1:99" x14ac:dyDescent="0.35">
      <c r="A59" s="16">
        <v>111</v>
      </c>
      <c r="B59" s="20">
        <v>22</v>
      </c>
      <c r="C59" s="14" t="s">
        <v>126</v>
      </c>
      <c r="D59" s="16">
        <v>0</v>
      </c>
      <c r="E59" s="7">
        <v>0</v>
      </c>
      <c r="F59" s="18">
        <v>0</v>
      </c>
      <c r="G59" s="18">
        <v>0</v>
      </c>
      <c r="H59" s="18" t="str">
        <f t="shared" si="2"/>
        <v>no</v>
      </c>
      <c r="I59" s="34">
        <v>10</v>
      </c>
      <c r="J59" s="31">
        <v>28.7</v>
      </c>
      <c r="K59" s="31">
        <v>40</v>
      </c>
      <c r="L59" s="31" t="str">
        <f t="shared" si="3"/>
        <v>Negative</v>
      </c>
      <c r="M59" s="33">
        <v>3</v>
      </c>
      <c r="N59" s="18" t="s">
        <v>19</v>
      </c>
      <c r="O59" s="16">
        <v>12</v>
      </c>
      <c r="P59" s="31" t="s">
        <v>118</v>
      </c>
      <c r="Q59" s="19"/>
      <c r="R59" s="19">
        <v>20.9</v>
      </c>
      <c r="S59" s="19">
        <v>20.7</v>
      </c>
      <c r="T59" s="47" t="s">
        <v>35</v>
      </c>
      <c r="U59" s="55" t="s">
        <v>42</v>
      </c>
      <c r="V59" s="53">
        <v>1153.92</v>
      </c>
      <c r="W59" s="53">
        <v>1046.528</v>
      </c>
      <c r="X59" s="53">
        <v>348.48</v>
      </c>
      <c r="Y59" s="53" t="str">
        <f t="shared" si="4"/>
        <v>no</v>
      </c>
      <c r="Z59" s="53" t="str">
        <f t="shared" si="5"/>
        <v>no</v>
      </c>
      <c r="AA59" s="31">
        <v>7.29</v>
      </c>
      <c r="AB59" s="31">
        <v>9.18</v>
      </c>
      <c r="AC59" s="31">
        <v>4.04</v>
      </c>
      <c r="AD59" s="31">
        <v>17.54</v>
      </c>
      <c r="AE59" s="31">
        <v>18.27</v>
      </c>
      <c r="AF59" s="31">
        <v>14.78</v>
      </c>
      <c r="AG59" s="31">
        <v>4.7</v>
      </c>
      <c r="AH59" s="31">
        <v>5.5</v>
      </c>
      <c r="AI59" s="31">
        <v>3.22</v>
      </c>
      <c r="AJ59" s="2">
        <v>3.5543488500000002</v>
      </c>
      <c r="AK59" s="2">
        <v>2.2504716</v>
      </c>
      <c r="AL59" s="2">
        <v>0.83776679999999992</v>
      </c>
      <c r="AM59" s="31">
        <v>2.41</v>
      </c>
      <c r="AN59" s="31">
        <v>1.87</v>
      </c>
      <c r="AO59" s="31">
        <v>1.22</v>
      </c>
      <c r="AP59" s="31">
        <v>1.56</v>
      </c>
      <c r="AQ59" s="31">
        <v>0.91</v>
      </c>
      <c r="AR59" s="31">
        <v>0.41</v>
      </c>
      <c r="AS59" s="31">
        <v>2.58</v>
      </c>
      <c r="AT59" s="31">
        <v>0.56000000000000005</v>
      </c>
      <c r="AU59" s="31">
        <v>0.13</v>
      </c>
      <c r="AV59" s="31">
        <f t="shared" si="6"/>
        <v>6.5500000000000007</v>
      </c>
      <c r="AW59" s="31">
        <f t="shared" si="7"/>
        <v>3.3400000000000003</v>
      </c>
      <c r="AX59" s="31">
        <f t="shared" si="8"/>
        <v>1.7599999999999998</v>
      </c>
      <c r="AY59" s="31" t="str">
        <f t="shared" si="9"/>
        <v>Yes</v>
      </c>
      <c r="AZ59" s="31" t="str">
        <f t="shared" si="10"/>
        <v>Yes</v>
      </c>
      <c r="BA59" s="53">
        <v>472.38400000000001</v>
      </c>
      <c r="BB59" s="53">
        <v>113.75360000000001</v>
      </c>
      <c r="BC59" s="53">
        <v>12.059520000000001</v>
      </c>
      <c r="BD59" s="53">
        <v>154.1696</v>
      </c>
      <c r="BE59" s="53">
        <v>119.80160000000001</v>
      </c>
      <c r="BF59" s="53">
        <v>42.624639999999999</v>
      </c>
      <c r="BG59" s="53">
        <v>126.4512</v>
      </c>
      <c r="BH59" s="53">
        <v>157.95839999999998</v>
      </c>
      <c r="BI59" s="53">
        <v>53.550719999999998</v>
      </c>
      <c r="BJ59" s="31">
        <v>0.85</v>
      </c>
      <c r="BK59" s="31">
        <v>1.1399999999999999</v>
      </c>
      <c r="BL59" s="31">
        <v>0.52</v>
      </c>
      <c r="BM59" s="31">
        <v>0.93</v>
      </c>
      <c r="BN59" s="31">
        <v>0.79</v>
      </c>
      <c r="BO59" s="31">
        <v>0.35</v>
      </c>
      <c r="BP59" s="31">
        <v>2.2799999999999998</v>
      </c>
      <c r="BQ59" s="31">
        <v>0.54</v>
      </c>
      <c r="BR59" s="31">
        <v>0.11</v>
      </c>
      <c r="BS59" s="31">
        <f t="shared" si="11"/>
        <v>4.0599999999999996</v>
      </c>
      <c r="BT59" s="31">
        <f t="shared" si="12"/>
        <v>2.4699999999999998</v>
      </c>
      <c r="BU59" s="31">
        <f t="shared" si="13"/>
        <v>0.98</v>
      </c>
      <c r="BV59" s="31">
        <v>618.83000000000004</v>
      </c>
      <c r="BW59" s="31">
        <v>534.30999999999995</v>
      </c>
      <c r="BX59" s="31">
        <v>461.21</v>
      </c>
      <c r="BY59" s="31">
        <v>2.4700000000000002</v>
      </c>
      <c r="BZ59" s="31">
        <v>2.4700000000000002</v>
      </c>
      <c r="CA59" s="31">
        <v>2.4700000000000002</v>
      </c>
      <c r="CB59" s="55" t="s">
        <v>108</v>
      </c>
      <c r="CC59" s="55" t="s">
        <v>37</v>
      </c>
      <c r="CD59" s="55" t="s">
        <v>95</v>
      </c>
      <c r="CE59">
        <v>1.5</v>
      </c>
      <c r="CF59" s="31">
        <v>1403.5</v>
      </c>
      <c r="CG59" s="31">
        <v>1.2435</v>
      </c>
      <c r="CH59" s="31">
        <v>0</v>
      </c>
      <c r="CI59" s="31">
        <v>0.60543999999999998</v>
      </c>
      <c r="CJ59" s="31">
        <v>0.19819000000000001</v>
      </c>
      <c r="CK59" s="31">
        <v>3.2578999999999997E-2</v>
      </c>
      <c r="CL59" s="31">
        <f t="shared" si="14"/>
        <v>0.83620899999999998</v>
      </c>
      <c r="CM59" s="31">
        <v>174.37</v>
      </c>
      <c r="CN59" s="31">
        <v>108.93</v>
      </c>
      <c r="CO59" s="31">
        <v>30.623000000000001</v>
      </c>
      <c r="CP59" s="31">
        <v>0.26334999999999997</v>
      </c>
      <c r="CQ59" s="31">
        <v>0.11403000000000001</v>
      </c>
      <c r="CR59" s="31">
        <v>2.172E-2</v>
      </c>
      <c r="CS59" s="31">
        <v>10.702999999999999</v>
      </c>
      <c r="CT59" s="31">
        <v>423.01</v>
      </c>
      <c r="CU59" s="31">
        <v>2.3573</v>
      </c>
    </row>
    <row r="60" spans="1:99" x14ac:dyDescent="0.35">
      <c r="A60" s="16">
        <v>112</v>
      </c>
      <c r="B60" s="20">
        <v>52</v>
      </c>
      <c r="C60" s="14" t="s">
        <v>108</v>
      </c>
      <c r="D60" s="16">
        <v>0</v>
      </c>
      <c r="E60" s="7">
        <v>4</v>
      </c>
      <c r="F60" s="18">
        <v>2</v>
      </c>
      <c r="G60" s="18">
        <v>2</v>
      </c>
      <c r="H60" s="18" t="str">
        <f t="shared" si="2"/>
        <v>no</v>
      </c>
      <c r="I60" s="34">
        <v>66.666666666666657</v>
      </c>
      <c r="J60" s="31">
        <v>17.3</v>
      </c>
      <c r="K60" s="31">
        <v>40</v>
      </c>
      <c r="L60" s="31" t="str">
        <f t="shared" si="3"/>
        <v>Negative</v>
      </c>
      <c r="M60" s="33">
        <v>4</v>
      </c>
      <c r="N60" s="18" t="s">
        <v>19</v>
      </c>
      <c r="O60" s="16">
        <v>8</v>
      </c>
      <c r="P60" s="31" t="s">
        <v>120</v>
      </c>
      <c r="Q60" s="19" t="s">
        <v>62</v>
      </c>
      <c r="R60" s="19">
        <v>21</v>
      </c>
      <c r="S60" s="19">
        <v>20.7</v>
      </c>
      <c r="T60" s="47" t="s">
        <v>36</v>
      </c>
      <c r="U60" s="55" t="s">
        <v>93</v>
      </c>
      <c r="V60" s="53">
        <v>1836.7360000000001</v>
      </c>
      <c r="W60" s="53">
        <v>1279.232</v>
      </c>
      <c r="X60" s="53">
        <v>684.86400000000003</v>
      </c>
      <c r="Y60" s="53" t="str">
        <f t="shared" si="4"/>
        <v>yes</v>
      </c>
      <c r="Z60" s="53" t="str">
        <f t="shared" si="5"/>
        <v>no</v>
      </c>
      <c r="AA60" s="31">
        <v>9.2100000000000009</v>
      </c>
      <c r="AB60" s="31">
        <v>8.0500000000000007</v>
      </c>
      <c r="AC60" s="31">
        <v>5.47</v>
      </c>
      <c r="AD60" s="31">
        <v>30.45</v>
      </c>
      <c r="AE60" s="31">
        <v>23.7</v>
      </c>
      <c r="AF60" s="31">
        <v>16.78</v>
      </c>
      <c r="AG60" s="31">
        <v>11.4</v>
      </c>
      <c r="AH60" s="31">
        <v>9.1</v>
      </c>
      <c r="AI60" s="31">
        <v>4.84</v>
      </c>
      <c r="AJ60" s="2">
        <v>25.525193849999997</v>
      </c>
      <c r="AK60" s="2">
        <v>19.808667449999998</v>
      </c>
      <c r="AL60" s="2">
        <v>21.508841249999996</v>
      </c>
      <c r="AM60" s="31">
        <v>2.58</v>
      </c>
      <c r="AN60" s="31">
        <v>2.21</v>
      </c>
      <c r="AO60" s="31">
        <v>1.59</v>
      </c>
      <c r="AP60" s="31">
        <v>1.58</v>
      </c>
      <c r="AQ60" s="31">
        <v>1.1100000000000001</v>
      </c>
      <c r="AR60" s="31">
        <v>0.59</v>
      </c>
      <c r="AS60" s="31">
        <v>1.68</v>
      </c>
      <c r="AT60" s="31">
        <v>0.7</v>
      </c>
      <c r="AU60" s="31">
        <v>0.19</v>
      </c>
      <c r="AV60" s="31">
        <f t="shared" si="6"/>
        <v>5.84</v>
      </c>
      <c r="AW60" s="31">
        <f t="shared" si="7"/>
        <v>4.0200000000000005</v>
      </c>
      <c r="AX60" s="31">
        <f t="shared" si="8"/>
        <v>2.37</v>
      </c>
      <c r="AY60" s="31" t="str">
        <f t="shared" si="9"/>
        <v>Yes</v>
      </c>
      <c r="AZ60" s="31" t="str">
        <f t="shared" si="10"/>
        <v>Yes</v>
      </c>
      <c r="BA60" s="53">
        <v>572.96640000000002</v>
      </c>
      <c r="BB60" s="53">
        <v>212.15360000000001</v>
      </c>
      <c r="BC60" s="53">
        <v>34.682879999999997</v>
      </c>
      <c r="BD60" s="53">
        <v>263.2448</v>
      </c>
      <c r="BE60" s="53">
        <v>228.32640000000001</v>
      </c>
      <c r="BF60" s="53">
        <v>90.054400000000001</v>
      </c>
      <c r="BG60" s="53">
        <v>209.5488</v>
      </c>
      <c r="BH60" s="53">
        <v>205.24799999999999</v>
      </c>
      <c r="BI60" s="53">
        <v>143.66079999999999</v>
      </c>
      <c r="BJ60" s="31">
        <v>1.07</v>
      </c>
      <c r="BK60" s="31">
        <v>1.17</v>
      </c>
      <c r="BL60" s="31">
        <v>1</v>
      </c>
      <c r="BM60" s="31">
        <v>1.1000000000000001</v>
      </c>
      <c r="BN60" s="31">
        <v>0.96</v>
      </c>
      <c r="BO60" s="31">
        <v>0.54</v>
      </c>
      <c r="BP60" s="31">
        <v>1.57</v>
      </c>
      <c r="BQ60" s="31">
        <v>0.69</v>
      </c>
      <c r="BR60" s="31">
        <v>0.18</v>
      </c>
      <c r="BS60" s="31">
        <f t="shared" si="11"/>
        <v>3.74</v>
      </c>
      <c r="BT60" s="31">
        <f t="shared" si="12"/>
        <v>2.82</v>
      </c>
      <c r="BU60" s="31">
        <f t="shared" si="13"/>
        <v>1.72</v>
      </c>
      <c r="BV60" s="31">
        <v>796.76</v>
      </c>
      <c r="BW60" s="31">
        <v>484.09</v>
      </c>
      <c r="BX60" s="31">
        <v>493.12</v>
      </c>
      <c r="BY60" s="31">
        <v>2.95</v>
      </c>
      <c r="BZ60" s="31">
        <v>2.95</v>
      </c>
      <c r="CA60" s="31">
        <v>2.95</v>
      </c>
      <c r="CB60" s="55" t="s">
        <v>108</v>
      </c>
      <c r="CC60" s="55" t="s">
        <v>36</v>
      </c>
      <c r="CD60" s="55" t="s">
        <v>99</v>
      </c>
      <c r="CE60">
        <v>5.4</v>
      </c>
      <c r="CF60" s="31">
        <v>37315</v>
      </c>
      <c r="CG60" s="31">
        <v>17.291</v>
      </c>
      <c r="CH60" s="31">
        <v>29.319784649999999</v>
      </c>
      <c r="CI60" s="31">
        <v>2.9817999999999998</v>
      </c>
      <c r="CJ60" s="31">
        <v>2.1438000000000001</v>
      </c>
      <c r="CK60" s="31">
        <v>2.3839000000000001</v>
      </c>
      <c r="CL60" s="31">
        <f t="shared" si="14"/>
        <v>7.509500000000001</v>
      </c>
      <c r="CM60" s="31">
        <v>4827.3</v>
      </c>
      <c r="CN60" s="31">
        <v>5307.7</v>
      </c>
      <c r="CO60" s="31">
        <v>8294.2999999999993</v>
      </c>
      <c r="CP60" s="31">
        <v>6.1578999999999997</v>
      </c>
      <c r="CQ60" s="31">
        <v>4.1852999999999998</v>
      </c>
      <c r="CR60" s="31">
        <v>2.3353999999999999</v>
      </c>
      <c r="CS60" s="31">
        <v>30.434999999999999</v>
      </c>
      <c r="CT60" s="31">
        <v>465.38</v>
      </c>
      <c r="CU60" s="31">
        <v>2.5047999999999999</v>
      </c>
    </row>
    <row r="61" spans="1:99" x14ac:dyDescent="0.35">
      <c r="A61" s="16">
        <v>123</v>
      </c>
      <c r="B61" s="20">
        <v>40</v>
      </c>
      <c r="C61" s="14" t="s">
        <v>126</v>
      </c>
      <c r="D61" s="16">
        <v>0</v>
      </c>
      <c r="E61" s="7">
        <v>0</v>
      </c>
      <c r="F61" s="18">
        <v>0</v>
      </c>
      <c r="G61" s="18">
        <v>0</v>
      </c>
      <c r="H61" s="18" t="str">
        <f t="shared" si="2"/>
        <v>no</v>
      </c>
      <c r="I61" s="34">
        <v>68.75</v>
      </c>
      <c r="J61" s="31">
        <v>21.2</v>
      </c>
      <c r="K61" s="31">
        <v>23.1</v>
      </c>
      <c r="L61" s="31" t="str">
        <f t="shared" si="3"/>
        <v>Positive</v>
      </c>
      <c r="M61" s="33">
        <v>5</v>
      </c>
      <c r="N61" s="18" t="s">
        <v>19</v>
      </c>
      <c r="O61" s="16">
        <v>12</v>
      </c>
      <c r="P61" s="31" t="s">
        <v>118</v>
      </c>
      <c r="Q61" s="19"/>
      <c r="R61" s="19">
        <v>18.8</v>
      </c>
      <c r="S61" s="19">
        <v>18.8</v>
      </c>
      <c r="T61" s="47" t="s">
        <v>36</v>
      </c>
      <c r="U61" s="55" t="s">
        <v>93</v>
      </c>
      <c r="V61" s="53">
        <v>3236.6080000000002</v>
      </c>
      <c r="W61" s="53">
        <v>915.39200000000005</v>
      </c>
      <c r="X61" s="53">
        <v>359.01440000000002</v>
      </c>
      <c r="Y61" s="53" t="str">
        <f t="shared" si="4"/>
        <v>yes</v>
      </c>
      <c r="Z61" s="53" t="str">
        <f t="shared" si="5"/>
        <v>yes</v>
      </c>
      <c r="AA61" s="31">
        <v>29.97</v>
      </c>
      <c r="AB61" s="31">
        <v>12.11</v>
      </c>
      <c r="AC61" s="31">
        <v>5.4</v>
      </c>
      <c r="AD61" s="31">
        <v>21.82</v>
      </c>
      <c r="AE61" s="31">
        <v>14.16</v>
      </c>
      <c r="AF61" s="31">
        <v>18.260000000000002</v>
      </c>
      <c r="AG61" s="31">
        <v>8.16</v>
      </c>
      <c r="AH61" s="31">
        <v>4</v>
      </c>
      <c r="AI61" s="31">
        <v>3.12</v>
      </c>
      <c r="AJ61" s="2">
        <v>10.211309549999998</v>
      </c>
      <c r="AK61" s="2">
        <v>10.599392699999999</v>
      </c>
      <c r="AL61" s="2">
        <v>6.6692807999999983</v>
      </c>
      <c r="AM61" s="31">
        <v>4.68</v>
      </c>
      <c r="AN61" s="31">
        <v>4.71</v>
      </c>
      <c r="AO61" s="31">
        <v>1.71</v>
      </c>
      <c r="AP61" s="31">
        <v>2.39</v>
      </c>
      <c r="AQ61" s="31">
        <v>2.17</v>
      </c>
      <c r="AR61" s="31">
        <v>0.53</v>
      </c>
      <c r="AS61" s="31">
        <v>1.3</v>
      </c>
      <c r="AT61" s="31">
        <v>1.63</v>
      </c>
      <c r="AU61" s="31">
        <v>0.13</v>
      </c>
      <c r="AV61" s="31">
        <f t="shared" si="6"/>
        <v>8.370000000000001</v>
      </c>
      <c r="AW61" s="31">
        <f t="shared" si="7"/>
        <v>8.51</v>
      </c>
      <c r="AX61" s="31">
        <f t="shared" si="8"/>
        <v>2.37</v>
      </c>
      <c r="AY61" s="31" t="str">
        <f t="shared" si="9"/>
        <v>No</v>
      </c>
      <c r="AZ61" s="31" t="str">
        <f t="shared" si="10"/>
        <v>Yes</v>
      </c>
      <c r="BA61" s="53">
        <v>214.3168</v>
      </c>
      <c r="BB61" s="53">
        <v>69.465600000000009</v>
      </c>
      <c r="BC61" s="53">
        <v>11.14432</v>
      </c>
      <c r="BD61" s="53">
        <v>292.54399999999998</v>
      </c>
      <c r="BE61" s="53">
        <v>121.5296</v>
      </c>
      <c r="BF61" s="53">
        <v>36.753920000000001</v>
      </c>
      <c r="BG61" s="53">
        <v>423.79520000000002</v>
      </c>
      <c r="BH61" s="53">
        <v>185.88800000000001</v>
      </c>
      <c r="BI61" s="53">
        <v>69.567999999999998</v>
      </c>
      <c r="BJ61" s="31">
        <v>3.21</v>
      </c>
      <c r="BK61" s="31">
        <v>2.34</v>
      </c>
      <c r="BL61" s="31">
        <v>0.86</v>
      </c>
      <c r="BM61" s="31">
        <v>1.86</v>
      </c>
      <c r="BN61" s="31">
        <v>1.36</v>
      </c>
      <c r="BO61" s="31">
        <v>0.44</v>
      </c>
      <c r="BP61" s="31">
        <v>1.2</v>
      </c>
      <c r="BQ61" s="31">
        <v>0.8</v>
      </c>
      <c r="BR61" s="31">
        <v>0.12</v>
      </c>
      <c r="BS61" s="31">
        <f t="shared" si="11"/>
        <v>6.2700000000000005</v>
      </c>
      <c r="BT61" s="31">
        <f t="shared" si="12"/>
        <v>4.5</v>
      </c>
      <c r="BU61" s="31">
        <f t="shared" si="13"/>
        <v>1.42</v>
      </c>
      <c r="BV61" s="31">
        <v>464.78</v>
      </c>
      <c r="BW61" s="31">
        <v>746.34</v>
      </c>
      <c r="BX61" s="31">
        <v>394.34</v>
      </c>
      <c r="BY61" s="31">
        <v>2.0499999999999998</v>
      </c>
      <c r="BZ61" s="31">
        <v>2.0499999999999998</v>
      </c>
      <c r="CA61" s="31">
        <v>2.0499999999999998</v>
      </c>
      <c r="CB61" s="55"/>
      <c r="CC61" s="55"/>
      <c r="CD61" s="55"/>
    </row>
    <row r="62" spans="1:99" x14ac:dyDescent="0.35">
      <c r="A62" s="16">
        <v>124</v>
      </c>
      <c r="B62" s="20">
        <v>24</v>
      </c>
      <c r="C62" s="14" t="s">
        <v>126</v>
      </c>
      <c r="D62" s="22">
        <v>0</v>
      </c>
      <c r="E62" s="7">
        <v>32</v>
      </c>
      <c r="F62" s="18">
        <v>0</v>
      </c>
      <c r="G62" s="18">
        <v>32</v>
      </c>
      <c r="H62" s="18" t="str">
        <f t="shared" si="2"/>
        <v>Yes</v>
      </c>
      <c r="I62" s="34">
        <v>47.916666666666671</v>
      </c>
      <c r="J62" s="31">
        <v>23</v>
      </c>
      <c r="K62" s="31">
        <v>40</v>
      </c>
      <c r="L62" s="31" t="str">
        <f t="shared" si="3"/>
        <v>Negative</v>
      </c>
      <c r="M62" s="33">
        <v>4</v>
      </c>
      <c r="N62" s="18" t="s">
        <v>19</v>
      </c>
      <c r="O62" s="16">
        <v>8</v>
      </c>
      <c r="P62" s="31" t="s">
        <v>118</v>
      </c>
      <c r="Q62" s="19"/>
      <c r="R62" s="19">
        <v>15.5</v>
      </c>
      <c r="S62" s="19">
        <v>17.2</v>
      </c>
      <c r="T62" s="47" t="s">
        <v>35</v>
      </c>
      <c r="U62" s="55" t="s">
        <v>92</v>
      </c>
      <c r="V62" s="53">
        <v>211.18720000000002</v>
      </c>
      <c r="W62" s="53">
        <v>388.69120000000004</v>
      </c>
      <c r="X62" s="53">
        <v>82.899199999999993</v>
      </c>
      <c r="Y62" s="53" t="str">
        <f t="shared" si="4"/>
        <v>no</v>
      </c>
      <c r="Z62" s="53" t="str">
        <f t="shared" si="5"/>
        <v>no</v>
      </c>
      <c r="AA62" s="31">
        <v>2.88</v>
      </c>
      <c r="AB62" s="31">
        <v>5.8</v>
      </c>
      <c r="AC62" s="31">
        <v>1.23</v>
      </c>
      <c r="AD62" s="31">
        <v>17.170000000000002</v>
      </c>
      <c r="AE62" s="31">
        <v>18.579999999999998</v>
      </c>
      <c r="AF62" s="31">
        <v>14.59</v>
      </c>
      <c r="AG62" s="31">
        <v>3.3</v>
      </c>
      <c r="AH62" s="31">
        <v>6.2</v>
      </c>
      <c r="AI62" s="31">
        <v>2.73</v>
      </c>
      <c r="AJ62" s="2">
        <v>9.8560799999999976E-2</v>
      </c>
      <c r="AK62" s="2">
        <v>0</v>
      </c>
      <c r="AL62" s="2">
        <v>0</v>
      </c>
      <c r="AM62" s="31">
        <v>4.32</v>
      </c>
      <c r="AN62" s="31">
        <v>4.49</v>
      </c>
      <c r="AO62" s="31">
        <v>8.24</v>
      </c>
      <c r="AP62" s="31">
        <v>1.33</v>
      </c>
      <c r="AQ62" s="31">
        <v>0.98</v>
      </c>
      <c r="AR62" s="31">
        <v>0.83</v>
      </c>
      <c r="AS62" s="31">
        <v>0.61</v>
      </c>
      <c r="AT62" s="31">
        <v>0.28999999999999998</v>
      </c>
      <c r="AU62" s="31">
        <v>0.33</v>
      </c>
      <c r="AV62" s="31">
        <f t="shared" si="6"/>
        <v>6.2600000000000007</v>
      </c>
      <c r="AW62" s="31">
        <f t="shared" si="7"/>
        <v>5.7600000000000007</v>
      </c>
      <c r="AX62" s="31">
        <f t="shared" si="8"/>
        <v>9.4</v>
      </c>
      <c r="AY62" s="31" t="str">
        <f t="shared" si="9"/>
        <v>No</v>
      </c>
      <c r="AZ62" s="31" t="str">
        <f t="shared" si="10"/>
        <v>No</v>
      </c>
      <c r="BA62" s="53">
        <v>42.892800000000001</v>
      </c>
      <c r="BB62" s="53">
        <v>26.886400000000002</v>
      </c>
      <c r="BC62" s="53">
        <v>21.642240000000001</v>
      </c>
      <c r="BD62" s="53">
        <v>21.81568</v>
      </c>
      <c r="BE62" s="53">
        <v>35.394559999999998</v>
      </c>
      <c r="BF62" s="53">
        <v>11.27552</v>
      </c>
      <c r="BG62" s="53">
        <v>33.858559999999997</v>
      </c>
      <c r="BH62" s="53">
        <v>78.534399999999991</v>
      </c>
      <c r="BI62" s="53">
        <v>12.41408</v>
      </c>
      <c r="BJ62" s="31">
        <v>0.44</v>
      </c>
      <c r="BK62" s="31">
        <v>1.1299999999999999</v>
      </c>
      <c r="BL62" s="31">
        <v>0.21</v>
      </c>
      <c r="BM62" s="31">
        <v>0.25</v>
      </c>
      <c r="BN62" s="31">
        <v>0.43</v>
      </c>
      <c r="BO62" s="31">
        <v>0.18</v>
      </c>
      <c r="BP62" s="31">
        <v>0.35</v>
      </c>
      <c r="BQ62" s="31">
        <v>0.22</v>
      </c>
      <c r="BR62" s="31">
        <v>0.25</v>
      </c>
      <c r="BS62" s="31">
        <f t="shared" si="11"/>
        <v>1.04</v>
      </c>
      <c r="BT62" s="31">
        <f t="shared" si="12"/>
        <v>1.7799999999999998</v>
      </c>
      <c r="BU62" s="31">
        <f t="shared" si="13"/>
        <v>0.64</v>
      </c>
      <c r="BV62" s="31">
        <v>594.92999999999995</v>
      </c>
      <c r="BW62" s="31">
        <v>650.80999999999995</v>
      </c>
      <c r="BX62" s="31">
        <v>554.30999999999995</v>
      </c>
      <c r="BY62" s="31">
        <v>1.9</v>
      </c>
      <c r="BZ62" s="31">
        <v>1.9</v>
      </c>
      <c r="CA62" s="31">
        <v>1.9</v>
      </c>
      <c r="CB62" s="55" t="s">
        <v>108</v>
      </c>
      <c r="CC62" s="55" t="s">
        <v>37</v>
      </c>
      <c r="CD62" s="55" t="s">
        <v>95</v>
      </c>
      <c r="CE62">
        <v>1.1000000000000001</v>
      </c>
      <c r="CF62" s="31">
        <v>180.95</v>
      </c>
      <c r="CG62" s="31">
        <v>0.20197999999999999</v>
      </c>
      <c r="CH62" s="31">
        <v>0</v>
      </c>
      <c r="CI62" s="31">
        <v>4.2229000000000001</v>
      </c>
      <c r="CJ62" s="31">
        <v>0.70226</v>
      </c>
      <c r="CK62" s="31">
        <v>5.9039000000000001E-2</v>
      </c>
      <c r="CL62" s="31">
        <f t="shared" si="14"/>
        <v>4.9841990000000003</v>
      </c>
      <c r="CM62" s="31">
        <v>15.646000000000001</v>
      </c>
      <c r="CN62" s="31">
        <v>0</v>
      </c>
      <c r="CO62" s="31">
        <v>0</v>
      </c>
      <c r="CP62" s="31">
        <v>1.8644000000000001E-2</v>
      </c>
      <c r="CQ62" s="31">
        <v>0</v>
      </c>
      <c r="CR62" s="31">
        <v>0</v>
      </c>
      <c r="CS62" s="31">
        <v>9.9896999999999991</v>
      </c>
      <c r="CT62" s="31">
        <v>617.95000000000005</v>
      </c>
      <c r="CU62" s="31">
        <v>2.0596000000000001</v>
      </c>
    </row>
    <row r="63" spans="1:99" x14ac:dyDescent="0.35">
      <c r="A63" s="16">
        <v>125</v>
      </c>
      <c r="B63" s="20">
        <v>32</v>
      </c>
      <c r="C63" s="14" t="s">
        <v>126</v>
      </c>
      <c r="D63" s="22">
        <v>0</v>
      </c>
      <c r="E63" s="7">
        <v>0</v>
      </c>
      <c r="F63" s="18">
        <v>0</v>
      </c>
      <c r="G63" s="18">
        <v>0</v>
      </c>
      <c r="H63" s="18" t="str">
        <f t="shared" si="2"/>
        <v>no</v>
      </c>
      <c r="I63" s="34">
        <v>61.666666666666664</v>
      </c>
      <c r="J63" s="31">
        <v>24.6</v>
      </c>
      <c r="K63" s="31">
        <v>40</v>
      </c>
      <c r="L63" s="31" t="str">
        <f t="shared" si="3"/>
        <v>Negative</v>
      </c>
      <c r="M63" s="33">
        <v>8</v>
      </c>
      <c r="N63" s="18" t="s">
        <v>19</v>
      </c>
      <c r="O63" s="16">
        <v>12</v>
      </c>
      <c r="P63" s="31" t="s">
        <v>118</v>
      </c>
      <c r="Q63" s="19"/>
      <c r="R63" s="19">
        <v>16.5</v>
      </c>
      <c r="S63" s="19">
        <v>18.3</v>
      </c>
      <c r="T63" s="47" t="s">
        <v>35</v>
      </c>
      <c r="U63" s="55" t="s">
        <v>92</v>
      </c>
      <c r="V63" s="53">
        <v>5429.8239999999996</v>
      </c>
      <c r="W63" s="53">
        <v>3513.4079999999999</v>
      </c>
      <c r="X63" s="53">
        <v>67.660800000000009</v>
      </c>
      <c r="Y63" s="53" t="str">
        <f t="shared" si="4"/>
        <v>yes</v>
      </c>
      <c r="Z63" s="53" t="str">
        <f t="shared" si="5"/>
        <v>yes</v>
      </c>
      <c r="AA63" s="31">
        <v>23.66</v>
      </c>
      <c r="AB63" s="31">
        <v>19.170000000000002</v>
      </c>
      <c r="AC63" s="31">
        <v>0.67</v>
      </c>
      <c r="AD63" s="31">
        <v>28.92</v>
      </c>
      <c r="AE63" s="31">
        <v>23.82</v>
      </c>
      <c r="AF63" s="31">
        <v>11.88</v>
      </c>
      <c r="AG63" s="31">
        <v>10.97</v>
      </c>
      <c r="AH63" s="31">
        <v>10.199999999999999</v>
      </c>
      <c r="AI63" s="31">
        <v>3.1</v>
      </c>
      <c r="AJ63" s="2">
        <v>17.33232735</v>
      </c>
      <c r="AK63" s="2">
        <v>8.5788962999999985</v>
      </c>
      <c r="AL63" s="2">
        <v>1.6200931499999998</v>
      </c>
      <c r="AM63" s="31">
        <v>7.21</v>
      </c>
      <c r="AN63" s="31">
        <v>7.21</v>
      </c>
      <c r="AO63" s="31">
        <v>2.04</v>
      </c>
      <c r="AP63" s="31">
        <v>3.94</v>
      </c>
      <c r="AQ63" s="31">
        <v>2.94</v>
      </c>
      <c r="AR63" s="31">
        <v>0.37</v>
      </c>
      <c r="AS63" s="31">
        <v>4.53</v>
      </c>
      <c r="AT63" s="31">
        <v>4.01</v>
      </c>
      <c r="AU63" s="31">
        <v>0.04</v>
      </c>
      <c r="AV63" s="31">
        <f t="shared" si="6"/>
        <v>15.68</v>
      </c>
      <c r="AW63" s="31">
        <f t="shared" si="7"/>
        <v>14.16</v>
      </c>
      <c r="AX63" s="31">
        <f t="shared" si="8"/>
        <v>2.4500000000000002</v>
      </c>
      <c r="AY63" s="31" t="str">
        <f t="shared" si="9"/>
        <v>No</v>
      </c>
      <c r="AZ63" s="31" t="str">
        <f t="shared" si="10"/>
        <v>Yes</v>
      </c>
      <c r="BA63" s="53">
        <v>1572.3520000000001</v>
      </c>
      <c r="BB63" s="53">
        <v>1046.528</v>
      </c>
      <c r="BC63" s="53">
        <v>1.20512</v>
      </c>
      <c r="BD63" s="53">
        <v>868.86400000000003</v>
      </c>
      <c r="BE63" s="53">
        <v>559.904</v>
      </c>
      <c r="BF63" s="53">
        <v>5.3900800000000002</v>
      </c>
      <c r="BG63" s="53">
        <v>1043.136</v>
      </c>
      <c r="BH63" s="53">
        <v>734.14400000000001</v>
      </c>
      <c r="BI63" s="53">
        <v>18.631040000000002</v>
      </c>
      <c r="BJ63" s="31">
        <v>4.45</v>
      </c>
      <c r="BK63" s="31">
        <v>3.98</v>
      </c>
      <c r="BL63" s="31">
        <v>0.17</v>
      </c>
      <c r="BM63" s="31">
        <v>3.06</v>
      </c>
      <c r="BN63" s="31">
        <v>2.35</v>
      </c>
      <c r="BO63" s="31">
        <v>0.04</v>
      </c>
      <c r="BP63" s="31">
        <v>4.21</v>
      </c>
      <c r="BQ63" s="31">
        <v>3.84</v>
      </c>
      <c r="BR63" s="31">
        <v>0.01</v>
      </c>
      <c r="BS63" s="31">
        <f t="shared" si="11"/>
        <v>11.719999999999999</v>
      </c>
      <c r="BT63" s="31">
        <f t="shared" si="12"/>
        <v>10.17</v>
      </c>
      <c r="BU63" s="31">
        <f t="shared" si="13"/>
        <v>0.22000000000000003</v>
      </c>
      <c r="BV63" s="31">
        <v>653.09</v>
      </c>
      <c r="BW63" s="31">
        <v>474.86</v>
      </c>
      <c r="BX63" s="31">
        <v>507.65</v>
      </c>
      <c r="BY63" s="31">
        <v>3.06</v>
      </c>
      <c r="BZ63" s="31">
        <v>3.06</v>
      </c>
      <c r="CA63" s="31">
        <v>3.06</v>
      </c>
      <c r="CB63" s="55" t="s">
        <v>108</v>
      </c>
      <c r="CC63" s="55" t="s">
        <v>35</v>
      </c>
      <c r="CD63" s="55" t="s">
        <v>42</v>
      </c>
      <c r="CE63">
        <v>2.6</v>
      </c>
      <c r="CF63" s="31">
        <v>0</v>
      </c>
      <c r="CG63" s="31">
        <v>0</v>
      </c>
      <c r="CH63" s="31">
        <v>0.37370969999999998</v>
      </c>
      <c r="CI63" s="31">
        <v>3.6303999999999998</v>
      </c>
      <c r="CJ63" s="31">
        <v>1.1189</v>
      </c>
      <c r="CK63" s="31">
        <v>0.42917</v>
      </c>
      <c r="CL63" s="31">
        <f t="shared" si="14"/>
        <v>5.1784699999999999</v>
      </c>
      <c r="CM63" s="31">
        <v>0</v>
      </c>
      <c r="CN63" s="31">
        <v>0</v>
      </c>
      <c r="CO63" s="31">
        <v>0</v>
      </c>
      <c r="CP63" s="31">
        <v>0</v>
      </c>
      <c r="CQ63" s="31">
        <v>0</v>
      </c>
      <c r="CR63" s="31">
        <v>0</v>
      </c>
      <c r="CS63" s="31" t="s">
        <v>112</v>
      </c>
      <c r="CT63" s="31">
        <v>489.16</v>
      </c>
      <c r="CU63" s="31">
        <v>2.9228999999999998</v>
      </c>
    </row>
    <row r="64" spans="1:99" x14ac:dyDescent="0.35">
      <c r="A64" s="16">
        <v>126</v>
      </c>
      <c r="B64" s="20">
        <v>39</v>
      </c>
      <c r="C64" s="14" t="s">
        <v>126</v>
      </c>
      <c r="D64" s="22">
        <v>0</v>
      </c>
      <c r="E64" s="7">
        <v>1</v>
      </c>
      <c r="F64" s="18">
        <v>0</v>
      </c>
      <c r="G64" s="18">
        <v>1</v>
      </c>
      <c r="H64" s="18" t="str">
        <f t="shared" si="2"/>
        <v>no</v>
      </c>
      <c r="I64" s="34">
        <v>72.5</v>
      </c>
      <c r="J64" s="31">
        <v>19.100000000000001</v>
      </c>
      <c r="K64" s="31">
        <v>40</v>
      </c>
      <c r="L64" s="31" t="str">
        <f t="shared" si="3"/>
        <v>Negative</v>
      </c>
      <c r="M64" s="33">
        <v>5</v>
      </c>
      <c r="N64" s="18" t="s">
        <v>21</v>
      </c>
      <c r="O64" s="16">
        <v>8</v>
      </c>
      <c r="P64" s="31" t="s">
        <v>118</v>
      </c>
      <c r="Q64" s="19"/>
      <c r="R64" s="19">
        <v>16.899999999999999</v>
      </c>
      <c r="S64" s="19">
        <v>17.7</v>
      </c>
      <c r="T64" s="48" t="s">
        <v>35</v>
      </c>
      <c r="U64" s="56" t="s">
        <v>97</v>
      </c>
      <c r="V64" s="53">
        <v>3421.5039999999999</v>
      </c>
      <c r="W64" s="53">
        <v>1259.4559999999999</v>
      </c>
      <c r="X64" s="53">
        <v>63.177599999999998</v>
      </c>
      <c r="Y64" s="53" t="str">
        <f t="shared" si="4"/>
        <v>yes</v>
      </c>
      <c r="Z64" s="53" t="str">
        <f t="shared" si="5"/>
        <v>yes</v>
      </c>
      <c r="AA64" s="31">
        <v>22.05</v>
      </c>
      <c r="AB64" s="31">
        <v>10.85</v>
      </c>
      <c r="AC64" s="31">
        <v>1.1000000000000001</v>
      </c>
      <c r="AD64" s="31">
        <v>26.22</v>
      </c>
      <c r="AE64" s="31">
        <v>17.66</v>
      </c>
      <c r="AF64" s="31">
        <v>11.96</v>
      </c>
      <c r="AG64" s="31">
        <v>10.199999999999999</v>
      </c>
      <c r="AH64" s="31">
        <v>10.1</v>
      </c>
      <c r="AI64" s="31">
        <v>3.69</v>
      </c>
      <c r="AJ64" s="2">
        <v>48.457006649999997</v>
      </c>
      <c r="AK64" s="2">
        <v>16.527414149999998</v>
      </c>
      <c r="AL64" s="2">
        <v>0.19301489999999996</v>
      </c>
      <c r="AM64" s="31">
        <v>5.59</v>
      </c>
      <c r="AN64" s="31">
        <v>7.99</v>
      </c>
      <c r="AO64" s="31">
        <v>5.45</v>
      </c>
      <c r="AP64" s="31">
        <v>3.53</v>
      </c>
      <c r="AQ64" s="31">
        <v>4.7699999999999996</v>
      </c>
      <c r="AR64" s="31">
        <v>2.61</v>
      </c>
      <c r="AS64" s="31">
        <v>10.96</v>
      </c>
      <c r="AT64" s="31">
        <v>10.76</v>
      </c>
      <c r="AU64" s="31">
        <v>10.61</v>
      </c>
      <c r="AV64" s="31">
        <f t="shared" si="6"/>
        <v>20.079999999999998</v>
      </c>
      <c r="AW64" s="31">
        <f t="shared" si="7"/>
        <v>23.52</v>
      </c>
      <c r="AX64" s="31">
        <f t="shared" si="8"/>
        <v>18.670000000000002</v>
      </c>
      <c r="AY64" s="31" t="str">
        <f t="shared" si="9"/>
        <v>No</v>
      </c>
      <c r="AZ64" s="31" t="str">
        <f t="shared" si="10"/>
        <v>No</v>
      </c>
      <c r="BA64" s="53">
        <v>2236.7359999999999</v>
      </c>
      <c r="BB64" s="53">
        <v>712.44799999999998</v>
      </c>
      <c r="BC64" s="53">
        <v>11.123200000000001</v>
      </c>
      <c r="BD64" s="53">
        <v>288.97919999999999</v>
      </c>
      <c r="BE64" s="53">
        <v>195.00800000000001</v>
      </c>
      <c r="BF64" s="53">
        <v>14.592000000000001</v>
      </c>
      <c r="BG64" s="53">
        <v>247.77600000000001</v>
      </c>
      <c r="BH64" s="53">
        <v>149.10720000000001</v>
      </c>
      <c r="BI64" s="53">
        <v>14.650879999999999</v>
      </c>
      <c r="BJ64" s="31">
        <v>2.3199999999999998</v>
      </c>
      <c r="BK64" s="31">
        <v>1.53</v>
      </c>
      <c r="BL64" s="31">
        <v>0.25</v>
      </c>
      <c r="BM64" s="31">
        <v>2.25</v>
      </c>
      <c r="BN64" s="31">
        <v>1.82</v>
      </c>
      <c r="BO64" s="31">
        <v>0.25</v>
      </c>
      <c r="BP64" s="31">
        <v>10.25</v>
      </c>
      <c r="BQ64" s="31">
        <v>5.27</v>
      </c>
      <c r="BR64" s="31">
        <v>0.19</v>
      </c>
      <c r="BS64" s="31">
        <f t="shared" si="11"/>
        <v>14.82</v>
      </c>
      <c r="BT64" s="31">
        <f t="shared" si="12"/>
        <v>8.6199999999999992</v>
      </c>
      <c r="BU64" s="31">
        <f t="shared" si="13"/>
        <v>0.69</v>
      </c>
      <c r="BV64" s="31">
        <v>691.72</v>
      </c>
      <c r="BW64" s="31">
        <v>1342.7</v>
      </c>
      <c r="BX64" s="31">
        <v>818.66</v>
      </c>
      <c r="BY64" s="31">
        <v>2</v>
      </c>
      <c r="BZ64" s="31">
        <v>2</v>
      </c>
      <c r="CA64" s="31">
        <v>2</v>
      </c>
      <c r="CB64" s="55" t="s">
        <v>108</v>
      </c>
      <c r="CC64" s="56" t="s">
        <v>37</v>
      </c>
      <c r="CD64" s="56" t="s">
        <v>95</v>
      </c>
      <c r="CE64">
        <v>1.6</v>
      </c>
      <c r="CF64" s="31">
        <v>24.678000000000001</v>
      </c>
      <c r="CG64" s="31">
        <v>2.7303000000000001E-2</v>
      </c>
      <c r="CH64" s="31">
        <v>0</v>
      </c>
      <c r="CI64" s="31">
        <v>3.1876000000000002</v>
      </c>
      <c r="CJ64" s="31">
        <v>1.1842999999999999</v>
      </c>
      <c r="CK64" s="31">
        <v>1.9248000000000001</v>
      </c>
      <c r="CL64" s="31">
        <f t="shared" si="14"/>
        <v>6.2967000000000004</v>
      </c>
      <c r="CM64" s="31">
        <v>5.4668999999999999</v>
      </c>
      <c r="CN64" s="31">
        <v>6.0568999999999997</v>
      </c>
      <c r="CO64" s="31">
        <v>13.154</v>
      </c>
      <c r="CP64" s="31">
        <v>2.7303000000000001E-2</v>
      </c>
      <c r="CQ64" s="31">
        <v>2.0476999999999999E-2</v>
      </c>
      <c r="CR64" s="31">
        <v>1.3651E-2</v>
      </c>
      <c r="CS64" s="31">
        <v>10.909000000000001</v>
      </c>
      <c r="CT64" s="31">
        <v>741.51</v>
      </c>
      <c r="CU64" s="31">
        <v>1.8753</v>
      </c>
    </row>
    <row r="65" spans="1:99" x14ac:dyDescent="0.35">
      <c r="A65" s="16">
        <v>128</v>
      </c>
      <c r="B65" s="20">
        <v>22</v>
      </c>
      <c r="C65" s="14" t="s">
        <v>126</v>
      </c>
      <c r="D65" s="22">
        <v>0</v>
      </c>
      <c r="E65" s="7">
        <v>26</v>
      </c>
      <c r="F65" s="18">
        <v>11</v>
      </c>
      <c r="G65" s="18">
        <v>15</v>
      </c>
      <c r="H65" s="18" t="str">
        <f t="shared" si="2"/>
        <v>no</v>
      </c>
      <c r="I65" s="34">
        <v>69.583333333333329</v>
      </c>
      <c r="J65" s="31">
        <v>19.3</v>
      </c>
      <c r="K65" s="31">
        <v>33.4</v>
      </c>
      <c r="L65" s="31" t="str">
        <f t="shared" si="3"/>
        <v>Positive</v>
      </c>
      <c r="M65" s="33">
        <v>5</v>
      </c>
      <c r="N65" s="18" t="s">
        <v>19</v>
      </c>
      <c r="O65" s="16">
        <v>24</v>
      </c>
      <c r="P65" s="31" t="s">
        <v>118</v>
      </c>
      <c r="Q65" s="16"/>
      <c r="R65" s="19">
        <v>17.100000000000001</v>
      </c>
      <c r="S65" s="19">
        <v>18</v>
      </c>
      <c r="T65" s="47" t="s">
        <v>35</v>
      </c>
      <c r="U65" s="55" t="s">
        <v>93</v>
      </c>
      <c r="V65" s="53">
        <v>4297.3440000000001</v>
      </c>
      <c r="W65" s="53">
        <v>3755.4560000000001</v>
      </c>
      <c r="X65" s="53">
        <v>528.70399999999995</v>
      </c>
      <c r="Y65" s="53" t="str">
        <f t="shared" si="4"/>
        <v>yes</v>
      </c>
      <c r="Z65" s="53" t="str">
        <f t="shared" si="5"/>
        <v>yes</v>
      </c>
      <c r="AA65" s="31">
        <v>32.880000000000003</v>
      </c>
      <c r="AB65" s="31">
        <v>31.89</v>
      </c>
      <c r="AC65" s="31">
        <v>5.21</v>
      </c>
      <c r="AD65" s="31">
        <v>20.04</v>
      </c>
      <c r="AE65" s="31">
        <v>22.15</v>
      </c>
      <c r="AF65" s="31">
        <v>18.510000000000002</v>
      </c>
      <c r="AG65" s="31">
        <v>12.6</v>
      </c>
      <c r="AH65" s="31">
        <v>8.8000000000000007</v>
      </c>
      <c r="AI65" s="31">
        <v>4.74</v>
      </c>
      <c r="AJ65" s="2">
        <v>3.7843240499999991</v>
      </c>
      <c r="AK65" s="2">
        <v>0.3408561</v>
      </c>
      <c r="AL65" s="2">
        <v>0.60984494999999994</v>
      </c>
      <c r="AM65" s="31">
        <v>6.48</v>
      </c>
      <c r="AN65" s="31">
        <v>10.59</v>
      </c>
      <c r="AO65" s="31">
        <v>2.35</v>
      </c>
      <c r="AP65" s="31">
        <v>2.59</v>
      </c>
      <c r="AQ65" s="31">
        <v>3.45</v>
      </c>
      <c r="AR65" s="31">
        <v>0.68</v>
      </c>
      <c r="AS65" s="31">
        <v>4.72</v>
      </c>
      <c r="AT65" s="31">
        <v>4.51</v>
      </c>
      <c r="AU65" s="31">
        <v>1.1299999999999999</v>
      </c>
      <c r="AV65" s="31">
        <f t="shared" si="6"/>
        <v>13.79</v>
      </c>
      <c r="AW65" s="31">
        <f t="shared" si="7"/>
        <v>18.549999999999997</v>
      </c>
      <c r="AX65" s="31">
        <f t="shared" si="8"/>
        <v>4.16</v>
      </c>
      <c r="AY65" s="31" t="str">
        <f t="shared" si="9"/>
        <v>No</v>
      </c>
      <c r="AZ65" s="31" t="str">
        <f t="shared" si="10"/>
        <v>Yes</v>
      </c>
      <c r="BA65" s="53">
        <v>1270.2080000000001</v>
      </c>
      <c r="BB65" s="53">
        <v>1002.816</v>
      </c>
      <c r="BC65" s="53">
        <v>176.42239999999998</v>
      </c>
      <c r="BD65" s="53">
        <v>246.86079999999998</v>
      </c>
      <c r="BE65" s="53">
        <v>324.44159999999999</v>
      </c>
      <c r="BF65" s="53">
        <v>60.257919999999999</v>
      </c>
      <c r="BG65" s="53">
        <v>455.89120000000003</v>
      </c>
      <c r="BH65" s="53">
        <v>696.76800000000003</v>
      </c>
      <c r="BI65" s="53">
        <v>65.964799999999997</v>
      </c>
      <c r="BJ65" s="31">
        <v>3.84</v>
      </c>
      <c r="BK65" s="31">
        <v>6.26</v>
      </c>
      <c r="BL65" s="31">
        <v>0.66</v>
      </c>
      <c r="BM65" s="31">
        <v>1.68</v>
      </c>
      <c r="BN65" s="31">
        <v>2.17</v>
      </c>
      <c r="BO65" s="31">
        <v>0.47</v>
      </c>
      <c r="BP65" s="31">
        <v>4.3899999999999997</v>
      </c>
      <c r="BQ65" s="31">
        <v>3.96</v>
      </c>
      <c r="BR65" s="31">
        <v>1.1200000000000001</v>
      </c>
      <c r="BS65" s="31">
        <f t="shared" si="11"/>
        <v>9.91</v>
      </c>
      <c r="BT65" s="31">
        <f t="shared" si="12"/>
        <v>12.39</v>
      </c>
      <c r="BU65" s="31">
        <f t="shared" si="13"/>
        <v>2.25</v>
      </c>
      <c r="BV65" s="31">
        <v>471.41</v>
      </c>
      <c r="BW65" s="31">
        <v>635.63</v>
      </c>
      <c r="BX65" s="31">
        <v>488.74</v>
      </c>
      <c r="BY65" s="31">
        <v>2.65</v>
      </c>
      <c r="BZ65" s="31">
        <v>2.65</v>
      </c>
      <c r="CA65" s="31">
        <v>2.65</v>
      </c>
      <c r="CB65" s="55" t="s">
        <v>108</v>
      </c>
      <c r="CC65" s="55" t="s">
        <v>36</v>
      </c>
      <c r="CD65" s="55" t="s">
        <v>93</v>
      </c>
      <c r="CE65">
        <v>4.7</v>
      </c>
      <c r="CF65" s="31">
        <v>4463.2</v>
      </c>
      <c r="CG65" s="31">
        <v>3.8717000000000001</v>
      </c>
      <c r="CH65" s="31">
        <v>0</v>
      </c>
      <c r="CI65" s="31">
        <v>2.3012999999999999</v>
      </c>
      <c r="CJ65" s="31">
        <v>0.69449000000000005</v>
      </c>
      <c r="CK65" s="31">
        <v>0.65093999999999996</v>
      </c>
      <c r="CL65" s="31">
        <f t="shared" si="14"/>
        <v>3.6467299999999998</v>
      </c>
      <c r="CM65" s="31">
        <v>513.02</v>
      </c>
      <c r="CN65" s="31">
        <v>434.46</v>
      </c>
      <c r="CO65" s="31">
        <v>1272.5</v>
      </c>
      <c r="CP65" s="31">
        <v>1.4204000000000001</v>
      </c>
      <c r="CQ65" s="31">
        <v>0.96067999999999998</v>
      </c>
      <c r="CR65" s="31">
        <v>0.61706000000000005</v>
      </c>
      <c r="CS65" s="31">
        <v>16.114000000000001</v>
      </c>
      <c r="CT65" s="31">
        <v>479.07</v>
      </c>
      <c r="CU65" s="31">
        <v>2.6448</v>
      </c>
    </row>
    <row r="66" spans="1:99" x14ac:dyDescent="0.35">
      <c r="A66" s="16">
        <v>129</v>
      </c>
      <c r="B66" s="24">
        <v>39</v>
      </c>
      <c r="C66" s="14" t="s">
        <v>126</v>
      </c>
      <c r="D66" s="22">
        <v>0</v>
      </c>
      <c r="E66" s="7">
        <v>9</v>
      </c>
      <c r="F66" s="18">
        <v>0</v>
      </c>
      <c r="G66" s="18">
        <v>9</v>
      </c>
      <c r="H66" s="18" t="str">
        <f t="shared" si="2"/>
        <v>no</v>
      </c>
      <c r="I66" s="34">
        <v>53.333333333333329</v>
      </c>
      <c r="J66" s="31">
        <v>18</v>
      </c>
      <c r="K66" s="31">
        <v>40</v>
      </c>
      <c r="L66" s="31" t="str">
        <f t="shared" si="3"/>
        <v>Negative</v>
      </c>
      <c r="M66" s="33">
        <v>4</v>
      </c>
      <c r="N66" s="18" t="s">
        <v>19</v>
      </c>
      <c r="O66" s="16">
        <v>12</v>
      </c>
      <c r="P66" s="31" t="s">
        <v>118</v>
      </c>
      <c r="Q66" s="19"/>
      <c r="R66" s="19">
        <v>18.8</v>
      </c>
      <c r="S66" s="19">
        <v>18.399999999999999</v>
      </c>
      <c r="T66" s="47" t="s">
        <v>35</v>
      </c>
      <c r="U66" s="55" t="s">
        <v>42</v>
      </c>
      <c r="V66" s="53">
        <v>2951.232</v>
      </c>
      <c r="W66" s="53">
        <v>1650.752</v>
      </c>
      <c r="X66" s="53">
        <v>59.20064</v>
      </c>
      <c r="Y66" s="53" t="str">
        <f t="shared" si="4"/>
        <v>yes</v>
      </c>
      <c r="Z66" s="53" t="str">
        <f t="shared" si="5"/>
        <v>yes</v>
      </c>
      <c r="AA66" s="31">
        <v>21.45</v>
      </c>
      <c r="AB66" s="31">
        <v>11.46</v>
      </c>
      <c r="AC66" s="31">
        <v>0.66</v>
      </c>
      <c r="AD66" s="31">
        <v>23.08</v>
      </c>
      <c r="AE66" s="31">
        <v>26.26</v>
      </c>
      <c r="AF66" s="31">
        <v>15.71</v>
      </c>
      <c r="AG66" s="31">
        <v>7.04</v>
      </c>
      <c r="AH66" s="31">
        <v>6.5</v>
      </c>
      <c r="AI66" s="31">
        <v>3.35</v>
      </c>
      <c r="AJ66" s="2">
        <v>2.5030336499999999</v>
      </c>
      <c r="AK66" s="2">
        <v>0.85214024999999993</v>
      </c>
      <c r="AL66" s="2">
        <v>1.0205149499999999</v>
      </c>
      <c r="AM66" s="31">
        <v>9.2899999999999991</v>
      </c>
      <c r="AN66" s="31">
        <v>5.95</v>
      </c>
      <c r="AO66" s="31">
        <v>2.56</v>
      </c>
      <c r="AP66" s="31">
        <v>4.4800000000000004</v>
      </c>
      <c r="AQ66" s="31">
        <v>2.67</v>
      </c>
      <c r="AR66" s="31">
        <v>0.59</v>
      </c>
      <c r="AS66" s="31">
        <v>7.65</v>
      </c>
      <c r="AT66" s="31">
        <v>3.31</v>
      </c>
      <c r="AU66" s="31">
        <v>0.13</v>
      </c>
      <c r="AV66" s="31">
        <f t="shared" si="6"/>
        <v>21.42</v>
      </c>
      <c r="AW66" s="31">
        <f t="shared" si="7"/>
        <v>11.930000000000001</v>
      </c>
      <c r="AX66" s="31">
        <f t="shared" si="8"/>
        <v>3.28</v>
      </c>
      <c r="AY66" s="31" t="str">
        <f t="shared" si="9"/>
        <v>Yes</v>
      </c>
      <c r="AZ66" s="31" t="str">
        <f t="shared" si="10"/>
        <v>Yes</v>
      </c>
      <c r="BA66" s="53">
        <v>1099.136</v>
      </c>
      <c r="BB66" s="53">
        <v>646.65599999999995</v>
      </c>
      <c r="BC66" s="53">
        <v>7.5423999999999998</v>
      </c>
      <c r="BD66" s="53">
        <v>369.6576</v>
      </c>
      <c r="BE66" s="53">
        <v>323.17440000000005</v>
      </c>
      <c r="BF66" s="53">
        <v>12.31232</v>
      </c>
      <c r="BG66" s="53">
        <v>508.88319999999999</v>
      </c>
      <c r="BH66" s="53">
        <v>301.09440000000001</v>
      </c>
      <c r="BI66" s="53">
        <v>15.6416</v>
      </c>
      <c r="BJ66" s="31">
        <v>4.0199999999999996</v>
      </c>
      <c r="BK66" s="31">
        <v>2.4300000000000002</v>
      </c>
      <c r="BL66" s="31">
        <v>0.18</v>
      </c>
      <c r="BM66" s="31">
        <v>2.4500000000000002</v>
      </c>
      <c r="BN66" s="31">
        <v>1.96</v>
      </c>
      <c r="BO66" s="31">
        <v>0.11</v>
      </c>
      <c r="BP66" s="31">
        <v>5.58</v>
      </c>
      <c r="BQ66" s="31">
        <v>2.96</v>
      </c>
      <c r="BR66" s="31">
        <v>7.0000000000000007E-2</v>
      </c>
      <c r="BS66" s="31">
        <f t="shared" si="11"/>
        <v>12.05</v>
      </c>
      <c r="BT66" s="31">
        <f t="shared" si="12"/>
        <v>7.3500000000000005</v>
      </c>
      <c r="BU66" s="31">
        <f t="shared" si="13"/>
        <v>0.36</v>
      </c>
      <c r="BV66" s="31">
        <v>765.77</v>
      </c>
      <c r="BW66" s="31">
        <v>667.22</v>
      </c>
      <c r="BX66" s="31">
        <v>630.15</v>
      </c>
      <c r="BY66" s="31">
        <v>2.76</v>
      </c>
      <c r="BZ66" s="31">
        <v>2.76</v>
      </c>
      <c r="CA66" s="31">
        <v>2.76</v>
      </c>
      <c r="CB66" s="55" t="s">
        <v>108</v>
      </c>
      <c r="CC66" s="55" t="s">
        <v>37</v>
      </c>
      <c r="CD66" s="55" t="s">
        <v>95</v>
      </c>
      <c r="CE66">
        <v>1.2</v>
      </c>
      <c r="CF66" s="31">
        <v>307.16000000000003</v>
      </c>
      <c r="CG66" s="31">
        <v>0.29209000000000002</v>
      </c>
      <c r="CH66" s="31">
        <v>2.5892743499999997</v>
      </c>
      <c r="CI66" s="31">
        <v>1.5206999999999999</v>
      </c>
      <c r="CJ66" s="31">
        <v>0.34077000000000002</v>
      </c>
      <c r="CK66" s="31">
        <v>3.9409E-2</v>
      </c>
      <c r="CL66" s="31">
        <f t="shared" si="14"/>
        <v>1.900879</v>
      </c>
      <c r="CM66" s="31">
        <v>72.978999999999999</v>
      </c>
      <c r="CN66" s="31">
        <v>77.328000000000003</v>
      </c>
      <c r="CO66" s="31">
        <v>26.032</v>
      </c>
      <c r="CP66" s="31">
        <v>0.16227</v>
      </c>
      <c r="CQ66" s="31">
        <v>9.2728000000000005E-2</v>
      </c>
      <c r="CR66" s="31">
        <v>2.3182000000000001E-2</v>
      </c>
      <c r="CS66" s="31">
        <v>9.4944000000000006</v>
      </c>
      <c r="CT66" s="31">
        <v>577.17999999999995</v>
      </c>
      <c r="CU66" s="31">
        <v>2.7608000000000001</v>
      </c>
    </row>
    <row r="67" spans="1:99" x14ac:dyDescent="0.35">
      <c r="A67" s="16">
        <v>130</v>
      </c>
      <c r="B67" s="24">
        <v>29</v>
      </c>
      <c r="C67" s="14" t="s">
        <v>126</v>
      </c>
      <c r="D67" s="22">
        <v>0</v>
      </c>
      <c r="E67" s="7">
        <v>1</v>
      </c>
      <c r="F67" s="18">
        <v>0</v>
      </c>
      <c r="G67" s="18">
        <v>1</v>
      </c>
      <c r="H67" s="18" t="str">
        <f t="shared" ref="H67:H100" si="15">IF(E67&gt;29,"Yes","no")</f>
        <v>no</v>
      </c>
      <c r="I67" s="34">
        <v>50.208333333333329</v>
      </c>
      <c r="J67" s="31">
        <v>23.8</v>
      </c>
      <c r="K67" s="31">
        <v>40</v>
      </c>
      <c r="L67" s="31" t="str">
        <f t="shared" ref="L67:L100" si="16">IF(K67&lt;40,"Positive","Negative")</f>
        <v>Negative</v>
      </c>
      <c r="M67" s="33">
        <v>6</v>
      </c>
      <c r="N67" s="18" t="s">
        <v>19</v>
      </c>
      <c r="O67" s="16">
        <v>8</v>
      </c>
      <c r="P67" s="31" t="s">
        <v>120</v>
      </c>
      <c r="Q67" s="19" t="s">
        <v>63</v>
      </c>
      <c r="R67" s="19">
        <v>16.5</v>
      </c>
      <c r="S67" s="19">
        <v>17.5</v>
      </c>
      <c r="T67" s="47" t="s">
        <v>35</v>
      </c>
      <c r="U67" s="55" t="s">
        <v>92</v>
      </c>
      <c r="V67" s="53">
        <v>994.17600000000004</v>
      </c>
      <c r="W67" s="53">
        <v>707.45600000000002</v>
      </c>
      <c r="X67" s="53">
        <v>26.001919999999998</v>
      </c>
      <c r="Y67" s="53" t="str">
        <f t="shared" ref="Y67:Y100" si="17">IF((V67-W67)/V67&gt;0.1,"yes","no")</f>
        <v>yes</v>
      </c>
      <c r="Z67" s="53" t="str">
        <f t="shared" ref="Z67:Z100" si="18">IF((V67-X67)/V67&gt;0.75,"yes","no")</f>
        <v>yes</v>
      </c>
      <c r="AA67" s="31">
        <v>10.73</v>
      </c>
      <c r="AB67" s="31">
        <v>8.59</v>
      </c>
      <c r="AC67" s="31">
        <v>0.44</v>
      </c>
      <c r="AD67" s="31">
        <v>19.32</v>
      </c>
      <c r="AE67" s="31">
        <v>18.309999999999999</v>
      </c>
      <c r="AF67" s="31">
        <v>11.79</v>
      </c>
      <c r="AG67" s="31">
        <v>5.53</v>
      </c>
      <c r="AH67" s="31">
        <v>5.4</v>
      </c>
      <c r="AI67" s="31">
        <v>2.44</v>
      </c>
      <c r="AJ67" s="2">
        <v>6.4885859999999997</v>
      </c>
      <c r="AK67" s="2">
        <v>1.1231824499999998</v>
      </c>
      <c r="AL67" s="2">
        <v>0.51128414999999994</v>
      </c>
      <c r="AM67" s="31">
        <v>4.5199999999999996</v>
      </c>
      <c r="AN67" s="31">
        <v>3.11</v>
      </c>
      <c r="AO67" s="31">
        <v>2.46</v>
      </c>
      <c r="AP67" s="31">
        <v>2.0299999999999998</v>
      </c>
      <c r="AQ67" s="31">
        <v>1.01</v>
      </c>
      <c r="AR67" s="31">
        <v>0.43</v>
      </c>
      <c r="AS67" s="31">
        <v>1.33</v>
      </c>
      <c r="AT67" s="31">
        <v>0.28999999999999998</v>
      </c>
      <c r="AU67" s="31">
        <v>0.06</v>
      </c>
      <c r="AV67" s="31">
        <f t="shared" ref="AV67:AV100" si="19">AM67+AP67+AS67</f>
        <v>7.879999999999999</v>
      </c>
      <c r="AW67" s="31">
        <f t="shared" ref="AW67:AW100" si="20">AN67+AQ67+AT67</f>
        <v>4.41</v>
      </c>
      <c r="AX67" s="31">
        <f t="shared" ref="AX67:AX100" si="21">AO67+AR67+AU67</f>
        <v>2.95</v>
      </c>
      <c r="AY67" s="31" t="str">
        <f t="shared" ref="AY67:AY100" si="22">IF((AV67-AW67)/AV67&gt;0.1,"Yes","No")</f>
        <v>Yes</v>
      </c>
      <c r="AZ67" s="31" t="str">
        <f t="shared" ref="AZ67:AZ100" si="23">IF((AV67-AX67)/AV67&gt;0.5,"Yes","No")</f>
        <v>Yes</v>
      </c>
      <c r="BA67" s="53">
        <v>148.97279999999998</v>
      </c>
      <c r="BB67" s="53">
        <v>47.043199999999999</v>
      </c>
      <c r="BC67" s="53">
        <v>0</v>
      </c>
      <c r="BD67" s="53">
        <v>104.7296</v>
      </c>
      <c r="BE67" s="53">
        <v>92.6464</v>
      </c>
      <c r="BF67" s="53">
        <v>4.4313599999999997</v>
      </c>
      <c r="BG67" s="53">
        <v>145.9392</v>
      </c>
      <c r="BH67" s="53">
        <v>129.66399999999999</v>
      </c>
      <c r="BI67" s="53">
        <v>5.2511999999999999</v>
      </c>
      <c r="BJ67" s="31">
        <v>1.56</v>
      </c>
      <c r="BK67" s="31">
        <v>1.25</v>
      </c>
      <c r="BL67" s="31">
        <v>0.1</v>
      </c>
      <c r="BM67" s="31">
        <v>0.92</v>
      </c>
      <c r="BN67" s="31">
        <v>0.7</v>
      </c>
      <c r="BO67" s="31">
        <v>7.0000000000000007E-2</v>
      </c>
      <c r="BP67" s="31">
        <v>1.08</v>
      </c>
      <c r="BQ67" s="31">
        <v>0.28000000000000003</v>
      </c>
      <c r="BR67" s="31">
        <v>0</v>
      </c>
      <c r="BS67" s="31">
        <f t="shared" ref="BS67:BS100" si="24">BJ67+BM67+BP67</f>
        <v>3.56</v>
      </c>
      <c r="BT67" s="31">
        <f t="shared" ref="BT67:BT100" si="25">BK67+BN67+BQ67</f>
        <v>2.23</v>
      </c>
      <c r="BU67" s="31">
        <f t="shared" ref="BU67:BU100" si="26">BL67+BO67+BR67</f>
        <v>0.17</v>
      </c>
      <c r="BV67" s="31">
        <v>906.63</v>
      </c>
      <c r="BW67" s="31">
        <v>661.15</v>
      </c>
      <c r="BX67" s="31">
        <v>675.14</v>
      </c>
      <c r="BY67" s="31">
        <v>2</v>
      </c>
      <c r="BZ67" s="31">
        <v>2</v>
      </c>
      <c r="CA67" s="31">
        <v>2</v>
      </c>
      <c r="CB67" s="55"/>
      <c r="CC67" s="55"/>
      <c r="CD67" s="55"/>
    </row>
    <row r="68" spans="1:99" x14ac:dyDescent="0.35">
      <c r="A68" s="16">
        <v>131</v>
      </c>
      <c r="B68" s="24">
        <v>18</v>
      </c>
      <c r="C68" s="14" t="s">
        <v>126</v>
      </c>
      <c r="D68" s="22">
        <v>1</v>
      </c>
      <c r="E68" s="7">
        <v>0</v>
      </c>
      <c r="F68" s="18">
        <v>0</v>
      </c>
      <c r="G68" s="18">
        <v>0</v>
      </c>
      <c r="H68" s="18" t="str">
        <f t="shared" si="15"/>
        <v>no</v>
      </c>
      <c r="I68" s="34">
        <v>3.3333333333333335</v>
      </c>
      <c r="J68" s="31">
        <v>40</v>
      </c>
      <c r="K68" s="31">
        <v>40</v>
      </c>
      <c r="L68" s="31" t="str">
        <f t="shared" si="16"/>
        <v>Negative</v>
      </c>
      <c r="M68" s="33">
        <v>14</v>
      </c>
      <c r="N68" s="18" t="s">
        <v>22</v>
      </c>
      <c r="O68" s="16">
        <v>4</v>
      </c>
      <c r="P68" s="31" t="s">
        <v>118</v>
      </c>
      <c r="Q68" s="19"/>
      <c r="R68" s="19">
        <v>14.9</v>
      </c>
      <c r="S68" s="19">
        <v>16.899999999999999</v>
      </c>
      <c r="T68" s="47" t="s">
        <v>35</v>
      </c>
      <c r="U68" s="55" t="s">
        <v>94</v>
      </c>
      <c r="V68" s="53">
        <v>85.8048</v>
      </c>
      <c r="W68" s="53">
        <v>157.28639999999999</v>
      </c>
      <c r="X68" s="53">
        <v>2.6892800000000001</v>
      </c>
      <c r="Y68" s="53" t="str">
        <f t="shared" si="17"/>
        <v>no</v>
      </c>
      <c r="Z68" s="53" t="str">
        <f t="shared" si="18"/>
        <v>yes</v>
      </c>
      <c r="AA68" s="31">
        <v>1.39</v>
      </c>
      <c r="AB68" s="31">
        <v>2.64</v>
      </c>
      <c r="AC68" s="31">
        <v>0.1</v>
      </c>
      <c r="AD68" s="31">
        <v>19.86</v>
      </c>
      <c r="AE68" s="31">
        <v>23.1</v>
      </c>
      <c r="AF68" s="31">
        <v>9.5</v>
      </c>
      <c r="AG68" s="31">
        <v>10.6</v>
      </c>
      <c r="AH68" s="31">
        <v>12</v>
      </c>
      <c r="AI68" s="31">
        <v>4.9000000000000004</v>
      </c>
      <c r="AJ68" s="2">
        <v>0</v>
      </c>
      <c r="AK68" s="2">
        <v>0</v>
      </c>
      <c r="AL68" s="2">
        <v>0</v>
      </c>
      <c r="AM68" s="31">
        <v>2.96</v>
      </c>
      <c r="AN68" s="31">
        <v>3.51</v>
      </c>
      <c r="AO68" s="31">
        <v>2.56</v>
      </c>
      <c r="AP68" s="31">
        <v>0.82</v>
      </c>
      <c r="AQ68" s="31">
        <v>1.32</v>
      </c>
      <c r="AR68" s="31">
        <v>0.17</v>
      </c>
      <c r="AS68" s="31">
        <v>0.19</v>
      </c>
      <c r="AT68" s="31">
        <v>0.49</v>
      </c>
      <c r="AU68" s="31">
        <v>0</v>
      </c>
      <c r="AV68" s="31">
        <f t="shared" si="19"/>
        <v>3.9699999999999998</v>
      </c>
      <c r="AW68" s="31">
        <f t="shared" si="20"/>
        <v>5.32</v>
      </c>
      <c r="AX68" s="31">
        <f t="shared" si="21"/>
        <v>2.73</v>
      </c>
      <c r="AY68" s="31" t="str">
        <f t="shared" si="22"/>
        <v>No</v>
      </c>
      <c r="AZ68" s="31" t="str">
        <f t="shared" si="23"/>
        <v>No</v>
      </c>
      <c r="BA68" s="53">
        <v>5.2896000000000001</v>
      </c>
      <c r="BB68" s="53">
        <v>13.25376</v>
      </c>
      <c r="BC68" s="53">
        <v>0</v>
      </c>
      <c r="BD68" s="53">
        <v>4.9171199999999997</v>
      </c>
      <c r="BE68" s="53">
        <v>33.797760000000004</v>
      </c>
      <c r="BF68" s="53">
        <v>0</v>
      </c>
      <c r="BG68" s="53">
        <v>10.81344</v>
      </c>
      <c r="BH68" s="53">
        <v>44.236160000000005</v>
      </c>
      <c r="BI68" s="53">
        <v>0.63744000000000001</v>
      </c>
      <c r="BJ68" s="31">
        <v>0.16</v>
      </c>
      <c r="BK68" s="31">
        <v>0.7</v>
      </c>
      <c r="BL68" s="31">
        <v>0.02</v>
      </c>
      <c r="BM68" s="31">
        <v>7.0000000000000007E-2</v>
      </c>
      <c r="BN68" s="31">
        <v>0.35</v>
      </c>
      <c r="BO68" s="31">
        <v>0</v>
      </c>
      <c r="BP68" s="31">
        <v>0.06</v>
      </c>
      <c r="BQ68" s="31">
        <v>0.11</v>
      </c>
      <c r="BR68" s="31">
        <v>0</v>
      </c>
      <c r="BS68" s="31">
        <f t="shared" si="24"/>
        <v>0.29000000000000004</v>
      </c>
      <c r="BT68" s="31">
        <f t="shared" si="25"/>
        <v>1.1599999999999999</v>
      </c>
      <c r="BU68" s="31">
        <f t="shared" si="26"/>
        <v>0.02</v>
      </c>
      <c r="BV68" s="31">
        <v>898.27</v>
      </c>
      <c r="BW68" s="31">
        <v>1078.5</v>
      </c>
      <c r="BX68" s="31">
        <v>738.6</v>
      </c>
      <c r="BY68" s="31">
        <v>1.1200000000000001</v>
      </c>
      <c r="BZ68" s="31">
        <v>1.1200000000000001</v>
      </c>
      <c r="CA68" s="31">
        <v>1.1200000000000001</v>
      </c>
      <c r="CB68" s="55" t="s">
        <v>108</v>
      </c>
      <c r="CC68" s="55" t="s">
        <v>37</v>
      </c>
      <c r="CD68" s="55" t="s">
        <v>43</v>
      </c>
      <c r="CE68">
        <v>0.6</v>
      </c>
      <c r="CF68" s="31">
        <v>27.12</v>
      </c>
      <c r="CG68" s="31">
        <v>6.4135999999999999E-2</v>
      </c>
      <c r="CH68" s="31">
        <v>0</v>
      </c>
      <c r="CI68" s="31">
        <v>2.6646000000000001</v>
      </c>
      <c r="CJ68" s="31">
        <v>0.62970000000000004</v>
      </c>
      <c r="CK68" s="31">
        <v>9.3288999999999997E-2</v>
      </c>
      <c r="CL68" s="31">
        <f t="shared" si="14"/>
        <v>3.3875890000000002</v>
      </c>
      <c r="CM68" s="31">
        <v>0</v>
      </c>
      <c r="CN68" s="31">
        <v>7.1576000000000004</v>
      </c>
      <c r="CO68" s="31">
        <v>0</v>
      </c>
      <c r="CP68" s="31">
        <v>1.7492000000000001E-2</v>
      </c>
      <c r="CQ68" s="31">
        <v>1.7492000000000001E-2</v>
      </c>
      <c r="CR68" s="31">
        <v>0</v>
      </c>
      <c r="CS68" s="31">
        <v>9.6888000000000005</v>
      </c>
      <c r="CT68" s="31">
        <v>706.77</v>
      </c>
      <c r="CU68" s="31">
        <v>1.0976999999999999</v>
      </c>
    </row>
    <row r="69" spans="1:99" x14ac:dyDescent="0.35">
      <c r="A69" s="16">
        <v>132</v>
      </c>
      <c r="B69" s="24">
        <v>17</v>
      </c>
      <c r="C69" s="14" t="s">
        <v>108</v>
      </c>
      <c r="D69" s="22">
        <v>1</v>
      </c>
      <c r="E69" s="7">
        <v>16</v>
      </c>
      <c r="F69" s="18">
        <v>1</v>
      </c>
      <c r="G69" s="18">
        <v>15</v>
      </c>
      <c r="H69" s="18" t="str">
        <f t="shared" si="15"/>
        <v>no</v>
      </c>
      <c r="I69" s="34">
        <v>57.5</v>
      </c>
      <c r="J69" s="31">
        <v>18.399999999999999</v>
      </c>
      <c r="K69" s="31">
        <v>40</v>
      </c>
      <c r="L69" s="31" t="str">
        <f t="shared" si="16"/>
        <v>Negative</v>
      </c>
      <c r="M69" s="33">
        <v>5</v>
      </c>
      <c r="N69" s="18" t="s">
        <v>19</v>
      </c>
      <c r="O69" s="16">
        <v>12</v>
      </c>
      <c r="P69" s="31" t="s">
        <v>118</v>
      </c>
      <c r="Q69" s="19"/>
      <c r="R69" s="19">
        <v>18.2</v>
      </c>
      <c r="S69" s="19">
        <v>20.100000000000001</v>
      </c>
      <c r="T69" s="47" t="s">
        <v>36</v>
      </c>
      <c r="U69" s="55" t="s">
        <v>93</v>
      </c>
      <c r="V69" s="53">
        <v>1055.808</v>
      </c>
      <c r="W69" s="53">
        <v>693.05600000000004</v>
      </c>
      <c r="X69" s="53">
        <v>265.2672</v>
      </c>
      <c r="Y69" s="53" t="str">
        <f t="shared" si="17"/>
        <v>yes</v>
      </c>
      <c r="Z69" s="53" t="str">
        <f t="shared" si="18"/>
        <v>no</v>
      </c>
      <c r="AA69" s="31">
        <v>15.07</v>
      </c>
      <c r="AB69" s="31">
        <v>13.97</v>
      </c>
      <c r="AC69" s="31">
        <v>6.29</v>
      </c>
      <c r="AD69" s="31">
        <v>26.66</v>
      </c>
      <c r="AE69" s="31">
        <v>24.43</v>
      </c>
      <c r="AF69" s="31">
        <v>12.35</v>
      </c>
      <c r="AG69" s="31">
        <v>6.82</v>
      </c>
      <c r="AH69" s="31">
        <v>7.1</v>
      </c>
      <c r="AI69" s="31">
        <v>2.38</v>
      </c>
      <c r="AJ69" s="2">
        <v>3.72272355</v>
      </c>
      <c r="AK69" s="2">
        <v>3.3736540500000003</v>
      </c>
      <c r="AL69" s="2">
        <v>0</v>
      </c>
      <c r="AM69" s="31">
        <v>6.51</v>
      </c>
      <c r="AN69" s="31">
        <v>4.54</v>
      </c>
      <c r="AO69" s="31">
        <v>4.62</v>
      </c>
      <c r="AP69" s="31">
        <v>3.04</v>
      </c>
      <c r="AQ69" s="31">
        <v>1.92</v>
      </c>
      <c r="AR69" s="31">
        <v>1.57</v>
      </c>
      <c r="AS69" s="31">
        <v>4.25</v>
      </c>
      <c r="AT69" s="31">
        <v>1.34</v>
      </c>
      <c r="AU69" s="31">
        <v>1.02</v>
      </c>
      <c r="AV69" s="31">
        <f t="shared" si="19"/>
        <v>13.8</v>
      </c>
      <c r="AW69" s="31">
        <f t="shared" si="20"/>
        <v>7.8</v>
      </c>
      <c r="AX69" s="31">
        <f t="shared" si="21"/>
        <v>7.2100000000000009</v>
      </c>
      <c r="AY69" s="31" t="str">
        <f t="shared" si="22"/>
        <v>Yes</v>
      </c>
      <c r="AZ69" s="31" t="str">
        <f t="shared" si="23"/>
        <v>No</v>
      </c>
      <c r="BA69" s="53">
        <v>388.04480000000001</v>
      </c>
      <c r="BB69" s="53">
        <v>103.7376</v>
      </c>
      <c r="BC69" s="53">
        <v>44.500480000000003</v>
      </c>
      <c r="BD69" s="53">
        <v>157.3184</v>
      </c>
      <c r="BE69" s="53">
        <v>109.35039999999999</v>
      </c>
      <c r="BF69" s="53">
        <v>34.875519999999995</v>
      </c>
      <c r="BG69" s="53">
        <v>169.49120000000002</v>
      </c>
      <c r="BH69" s="53">
        <v>125.4144</v>
      </c>
      <c r="BI69" s="53">
        <v>44.264319999999998</v>
      </c>
      <c r="BJ69" s="31">
        <v>2.41</v>
      </c>
      <c r="BK69" s="31">
        <v>2.23</v>
      </c>
      <c r="BL69" s="31">
        <v>1.06</v>
      </c>
      <c r="BM69" s="31">
        <v>1.88</v>
      </c>
      <c r="BN69" s="31">
        <v>1.57</v>
      </c>
      <c r="BO69" s="31">
        <v>0.77</v>
      </c>
      <c r="BP69" s="31">
        <v>3.97</v>
      </c>
      <c r="BQ69" s="31">
        <v>1.31</v>
      </c>
      <c r="BR69" s="31">
        <v>0.75</v>
      </c>
      <c r="BS69" s="31">
        <f t="shared" si="24"/>
        <v>8.26</v>
      </c>
      <c r="BT69" s="31">
        <f t="shared" si="25"/>
        <v>5.1099999999999994</v>
      </c>
      <c r="BU69" s="31">
        <f t="shared" si="26"/>
        <v>2.58</v>
      </c>
      <c r="BV69" s="31">
        <v>806.1</v>
      </c>
      <c r="BW69" s="31">
        <v>662.94</v>
      </c>
      <c r="BX69" s="31">
        <v>383.91</v>
      </c>
      <c r="BY69" s="31">
        <v>1.36</v>
      </c>
      <c r="BZ69" s="31">
        <v>1.36</v>
      </c>
      <c r="CA69" s="31">
        <v>1.36</v>
      </c>
      <c r="CB69" s="55" t="s">
        <v>108</v>
      </c>
      <c r="CC69" s="55" t="s">
        <v>36</v>
      </c>
      <c r="CD69" s="55" t="s">
        <v>42</v>
      </c>
      <c r="CE69">
        <v>2.8</v>
      </c>
      <c r="CF69" s="31">
        <v>3814.2</v>
      </c>
      <c r="CG69" s="31">
        <v>6.6679000000000004</v>
      </c>
      <c r="CH69" s="31">
        <v>0</v>
      </c>
      <c r="CI69" s="31">
        <v>3.0198</v>
      </c>
      <c r="CJ69" s="31">
        <v>0.96023999999999998</v>
      </c>
      <c r="CK69" s="31">
        <v>0.66408999999999996</v>
      </c>
      <c r="CL69" s="31">
        <f t="shared" si="14"/>
        <v>4.6441299999999996</v>
      </c>
      <c r="CM69" s="31">
        <v>634.63</v>
      </c>
      <c r="CN69" s="31">
        <v>518.71</v>
      </c>
      <c r="CO69" s="31">
        <v>468.77</v>
      </c>
      <c r="CP69" s="31">
        <v>2.3243</v>
      </c>
      <c r="CQ69" s="31">
        <v>1.3058000000000001</v>
      </c>
      <c r="CR69" s="31">
        <v>0.56986000000000003</v>
      </c>
      <c r="CS69" s="31">
        <v>13.632</v>
      </c>
      <c r="CT69" s="31">
        <v>551.35</v>
      </c>
      <c r="CU69" s="31">
        <v>1.4262999999999999</v>
      </c>
    </row>
    <row r="70" spans="1:99" x14ac:dyDescent="0.35">
      <c r="A70" s="16">
        <v>133</v>
      </c>
      <c r="B70" s="24">
        <v>33</v>
      </c>
      <c r="C70" s="14" t="s">
        <v>108</v>
      </c>
      <c r="D70" s="22">
        <v>1</v>
      </c>
      <c r="E70" s="7">
        <v>13</v>
      </c>
      <c r="F70" s="18">
        <v>3</v>
      </c>
      <c r="G70" s="18">
        <v>10</v>
      </c>
      <c r="H70" s="18" t="str">
        <f t="shared" si="15"/>
        <v>no</v>
      </c>
      <c r="I70" s="34">
        <v>57.083333333333336</v>
      </c>
      <c r="J70" s="31">
        <v>21</v>
      </c>
      <c r="K70" s="31">
        <v>33.700000000000003</v>
      </c>
      <c r="L70" s="31" t="str">
        <f t="shared" si="16"/>
        <v>Positive</v>
      </c>
      <c r="M70" s="33">
        <v>6</v>
      </c>
      <c r="N70" s="18" t="s">
        <v>19</v>
      </c>
      <c r="O70" s="16">
        <v>20</v>
      </c>
      <c r="P70" s="31" t="s">
        <v>118</v>
      </c>
      <c r="Q70" s="19"/>
      <c r="R70" s="19">
        <v>17.8</v>
      </c>
      <c r="S70" s="19">
        <v>19.5</v>
      </c>
      <c r="T70" s="47" t="s">
        <v>35</v>
      </c>
      <c r="U70" s="55" t="s">
        <v>93</v>
      </c>
      <c r="V70" s="53">
        <v>1632.96</v>
      </c>
      <c r="W70" s="53">
        <v>1037.1199999999999</v>
      </c>
      <c r="X70" s="53">
        <v>293.21600000000001</v>
      </c>
      <c r="Y70" s="53" t="str">
        <f t="shared" si="17"/>
        <v>yes</v>
      </c>
      <c r="Z70" s="53" t="str">
        <f t="shared" si="18"/>
        <v>yes</v>
      </c>
      <c r="AA70" s="31">
        <v>13.15</v>
      </c>
      <c r="AB70" s="31">
        <v>9.23</v>
      </c>
      <c r="AC70" s="31">
        <v>3.5</v>
      </c>
      <c r="AD70" s="31">
        <v>20.21</v>
      </c>
      <c r="AE70" s="31">
        <v>17.829999999999998</v>
      </c>
      <c r="AF70" s="31">
        <v>12.2</v>
      </c>
      <c r="AG70" s="31">
        <v>7.52</v>
      </c>
      <c r="AH70" s="31">
        <v>6.7</v>
      </c>
      <c r="AI70" s="31">
        <v>3.92</v>
      </c>
      <c r="AJ70" s="2">
        <v>28.406043899999997</v>
      </c>
      <c r="AK70" s="2">
        <v>16.145491049999997</v>
      </c>
      <c r="AL70" s="2">
        <v>8.7431642999999983</v>
      </c>
      <c r="AM70" s="31">
        <v>3.16</v>
      </c>
      <c r="AN70" s="31">
        <v>2.72</v>
      </c>
      <c r="AO70" s="31">
        <v>1.71</v>
      </c>
      <c r="AP70" s="31">
        <v>1.85</v>
      </c>
      <c r="AQ70" s="31">
        <v>1.19</v>
      </c>
      <c r="AR70" s="31">
        <v>0.6</v>
      </c>
      <c r="AS70" s="31">
        <v>1.55</v>
      </c>
      <c r="AT70" s="31">
        <v>0.4</v>
      </c>
      <c r="AU70" s="31">
        <v>0.21</v>
      </c>
      <c r="AV70" s="31">
        <f t="shared" si="19"/>
        <v>6.56</v>
      </c>
      <c r="AW70" s="31">
        <f t="shared" si="20"/>
        <v>4.3100000000000005</v>
      </c>
      <c r="AX70" s="31">
        <f t="shared" si="21"/>
        <v>2.52</v>
      </c>
      <c r="AY70" s="31" t="str">
        <f t="shared" si="22"/>
        <v>Yes</v>
      </c>
      <c r="AZ70" s="31" t="str">
        <f t="shared" si="23"/>
        <v>Yes</v>
      </c>
      <c r="BA70" s="53">
        <v>280.9984</v>
      </c>
      <c r="BB70" s="53">
        <v>73.311999999999998</v>
      </c>
      <c r="BC70" s="53">
        <v>12.63616</v>
      </c>
      <c r="BD70" s="53">
        <v>201.63839999999999</v>
      </c>
      <c r="BE70" s="53">
        <v>157.88159999999999</v>
      </c>
      <c r="BF70" s="53">
        <v>32.01728</v>
      </c>
      <c r="BG70" s="53">
        <v>212.87679999999997</v>
      </c>
      <c r="BH70" s="53">
        <v>218.8544</v>
      </c>
      <c r="BI70" s="53">
        <v>57.128320000000002</v>
      </c>
      <c r="BJ70" s="31">
        <v>1.52</v>
      </c>
      <c r="BK70" s="31">
        <v>1.71</v>
      </c>
      <c r="BL70" s="31">
        <v>0.64</v>
      </c>
      <c r="BM70" s="31">
        <v>1.25</v>
      </c>
      <c r="BN70" s="31">
        <v>1.02</v>
      </c>
      <c r="BO70" s="31">
        <v>0.34</v>
      </c>
      <c r="BP70" s="31">
        <v>1.37</v>
      </c>
      <c r="BQ70" s="31">
        <v>0.38</v>
      </c>
      <c r="BR70" s="31">
        <v>0.14000000000000001</v>
      </c>
      <c r="BS70" s="31">
        <f t="shared" si="24"/>
        <v>4.1400000000000006</v>
      </c>
      <c r="BT70" s="31">
        <f t="shared" si="25"/>
        <v>3.11</v>
      </c>
      <c r="BU70" s="31">
        <f t="shared" si="26"/>
        <v>1.1200000000000001</v>
      </c>
      <c r="BV70" s="31">
        <v>559.9</v>
      </c>
      <c r="BW70" s="31">
        <v>459.55</v>
      </c>
      <c r="BX70" s="31">
        <v>535.71</v>
      </c>
      <c r="BY70" s="31">
        <v>2.41</v>
      </c>
      <c r="BZ70" s="31">
        <v>2.41</v>
      </c>
      <c r="CA70" s="31">
        <v>2.41</v>
      </c>
      <c r="CB70" s="55" t="s">
        <v>108</v>
      </c>
      <c r="CC70" s="55" t="s">
        <v>36</v>
      </c>
      <c r="CD70" s="55" t="s">
        <v>93</v>
      </c>
      <c r="CE70">
        <v>4</v>
      </c>
      <c r="CF70" s="31">
        <v>1413</v>
      </c>
      <c r="CG70" s="31">
        <v>1.0869</v>
      </c>
      <c r="CH70" s="31">
        <v>0.25872209999999995</v>
      </c>
      <c r="CI70" s="31">
        <v>1.2761</v>
      </c>
      <c r="CJ70" s="31">
        <v>0.30821999999999999</v>
      </c>
      <c r="CK70" s="31">
        <v>2.4333E-2</v>
      </c>
      <c r="CL70" s="31">
        <f t="shared" si="14"/>
        <v>1.6086529999999999</v>
      </c>
      <c r="CM70" s="31">
        <v>247.22</v>
      </c>
      <c r="CN70" s="31">
        <v>113.19</v>
      </c>
      <c r="CO70" s="31">
        <v>17.870999999999999</v>
      </c>
      <c r="CP70" s="31">
        <v>0.27577000000000002</v>
      </c>
      <c r="CQ70" s="31">
        <v>8.9220999999999995E-2</v>
      </c>
      <c r="CR70" s="31">
        <v>1.0815E-2</v>
      </c>
      <c r="CS70" s="31">
        <v>11.058</v>
      </c>
      <c r="CT70" s="31">
        <v>585.79999999999995</v>
      </c>
      <c r="CU70" s="31">
        <v>2.3672</v>
      </c>
    </row>
    <row r="71" spans="1:99" x14ac:dyDescent="0.35">
      <c r="A71" s="16">
        <v>134</v>
      </c>
      <c r="B71" s="24">
        <v>24</v>
      </c>
      <c r="C71" s="14" t="s">
        <v>126</v>
      </c>
      <c r="D71" s="22">
        <v>1</v>
      </c>
      <c r="E71" s="7">
        <v>0</v>
      </c>
      <c r="F71" s="18">
        <v>0</v>
      </c>
      <c r="G71" s="18">
        <v>0</v>
      </c>
      <c r="H71" s="18" t="str">
        <f t="shared" si="15"/>
        <v>no</v>
      </c>
      <c r="I71" s="34">
        <v>71.041666666666657</v>
      </c>
      <c r="J71" s="31">
        <v>14.8</v>
      </c>
      <c r="K71" s="31">
        <v>40</v>
      </c>
      <c r="L71" s="31" t="str">
        <f t="shared" si="16"/>
        <v>Negative</v>
      </c>
      <c r="M71" s="33">
        <v>3</v>
      </c>
      <c r="N71" s="18" t="s">
        <v>19</v>
      </c>
      <c r="O71" s="16">
        <v>8</v>
      </c>
      <c r="P71" s="31" t="s">
        <v>118</v>
      </c>
      <c r="Q71" s="19"/>
      <c r="R71" s="19">
        <v>18.100000000000001</v>
      </c>
      <c r="S71" s="19">
        <v>20.6</v>
      </c>
      <c r="T71" s="47" t="s">
        <v>37</v>
      </c>
      <c r="U71" s="55" t="s">
        <v>95</v>
      </c>
      <c r="V71" s="53">
        <v>1508.4159999999999</v>
      </c>
      <c r="W71" s="53">
        <v>591.88480000000004</v>
      </c>
      <c r="X71" s="53">
        <v>27.745919999999998</v>
      </c>
      <c r="Y71" s="53" t="str">
        <f t="shared" si="17"/>
        <v>yes</v>
      </c>
      <c r="Z71" s="53" t="str">
        <f t="shared" si="18"/>
        <v>yes</v>
      </c>
      <c r="AA71" s="31">
        <v>30.19</v>
      </c>
      <c r="AB71" s="31">
        <v>16.96</v>
      </c>
      <c r="AC71" s="31">
        <v>0.91</v>
      </c>
      <c r="AD71" s="31">
        <v>21.73</v>
      </c>
      <c r="AE71" s="31">
        <v>15.72</v>
      </c>
      <c r="AF71" s="31">
        <v>10.5</v>
      </c>
      <c r="AG71" s="31">
        <v>5.97</v>
      </c>
      <c r="AH71" s="31">
        <v>4.9000000000000004</v>
      </c>
      <c r="AI71" s="31">
        <v>0.99</v>
      </c>
      <c r="AJ71" s="2">
        <v>4.2052607999999987</v>
      </c>
      <c r="AK71" s="2">
        <v>2.3305522499999998</v>
      </c>
      <c r="AL71" s="2">
        <v>0.83160674999999984</v>
      </c>
      <c r="AM71" s="31">
        <v>7.07</v>
      </c>
      <c r="AN71" s="31">
        <v>4.95</v>
      </c>
      <c r="AO71" s="31">
        <v>5.73</v>
      </c>
      <c r="AP71" s="31">
        <v>3.4</v>
      </c>
      <c r="AQ71" s="31">
        <v>2.4300000000000002</v>
      </c>
      <c r="AR71" s="31">
        <v>2</v>
      </c>
      <c r="AS71" s="31">
        <v>2.94</v>
      </c>
      <c r="AT71" s="31">
        <v>0.88</v>
      </c>
      <c r="AU71" s="31">
        <v>0.56000000000000005</v>
      </c>
      <c r="AV71" s="31">
        <f t="shared" si="19"/>
        <v>13.41</v>
      </c>
      <c r="AW71" s="31">
        <f t="shared" si="20"/>
        <v>8.2600000000000016</v>
      </c>
      <c r="AX71" s="31">
        <f t="shared" si="21"/>
        <v>8.2900000000000009</v>
      </c>
      <c r="AY71" s="31" t="str">
        <f t="shared" si="22"/>
        <v>Yes</v>
      </c>
      <c r="AZ71" s="31" t="str">
        <f t="shared" si="23"/>
        <v>No</v>
      </c>
      <c r="BA71" s="53">
        <v>164.4736</v>
      </c>
      <c r="BB71" s="53">
        <v>34.247039999999998</v>
      </c>
      <c r="BC71" s="53">
        <v>5.1430400000000001</v>
      </c>
      <c r="BD71" s="53">
        <v>134.04160000000002</v>
      </c>
      <c r="BE71" s="53">
        <v>86.7072</v>
      </c>
      <c r="BF71" s="53">
        <v>6.4249600000000004</v>
      </c>
      <c r="BG71" s="53">
        <v>236.6848</v>
      </c>
      <c r="BH71" s="53">
        <v>114.1952</v>
      </c>
      <c r="BI71" s="53">
        <v>3.2249599999999998</v>
      </c>
      <c r="BJ71" s="31">
        <v>4.3</v>
      </c>
      <c r="BK71" s="31">
        <v>2.79</v>
      </c>
      <c r="BL71" s="31">
        <v>0.09</v>
      </c>
      <c r="BM71" s="31">
        <v>2.36</v>
      </c>
      <c r="BN71" s="31">
        <v>1.97</v>
      </c>
      <c r="BO71" s="31">
        <v>0.23</v>
      </c>
      <c r="BP71" s="31">
        <v>2.5299999999999998</v>
      </c>
      <c r="BQ71" s="31">
        <v>0.82</v>
      </c>
      <c r="BR71" s="31">
        <v>0.18</v>
      </c>
      <c r="BS71" s="31">
        <f t="shared" si="24"/>
        <v>9.19</v>
      </c>
      <c r="BT71" s="31">
        <f t="shared" si="25"/>
        <v>5.58</v>
      </c>
      <c r="BU71" s="31">
        <f t="shared" si="26"/>
        <v>0.5</v>
      </c>
      <c r="BV71" s="31">
        <v>578.61</v>
      </c>
      <c r="BW71" s="31">
        <v>509.81</v>
      </c>
      <c r="BX71" s="31">
        <v>564.80999999999995</v>
      </c>
      <c r="BY71" s="31">
        <v>1.1299999999999999</v>
      </c>
      <c r="BZ71" s="31">
        <v>1.1299999999999999</v>
      </c>
      <c r="CA71" s="31">
        <v>1.1299999999999999</v>
      </c>
      <c r="CB71" s="55"/>
      <c r="CC71" s="55"/>
      <c r="CD71" s="55"/>
    </row>
    <row r="72" spans="1:99" x14ac:dyDescent="0.35">
      <c r="A72" s="16">
        <v>135</v>
      </c>
      <c r="B72" s="24">
        <v>17</v>
      </c>
      <c r="C72" s="14" t="s">
        <v>108</v>
      </c>
      <c r="D72" s="22">
        <v>0</v>
      </c>
      <c r="E72" s="7">
        <v>3</v>
      </c>
      <c r="F72" s="18">
        <v>1</v>
      </c>
      <c r="G72" s="18">
        <v>2</v>
      </c>
      <c r="H72" s="18" t="str">
        <f t="shared" si="15"/>
        <v>no</v>
      </c>
      <c r="I72" s="34">
        <v>76.666666666666671</v>
      </c>
      <c r="J72" s="31">
        <v>25.2</v>
      </c>
      <c r="K72" s="31">
        <v>40</v>
      </c>
      <c r="L72" s="31" t="str">
        <f t="shared" si="16"/>
        <v>Negative</v>
      </c>
      <c r="M72" s="33">
        <v>8</v>
      </c>
      <c r="N72" s="18" t="s">
        <v>21</v>
      </c>
      <c r="O72" s="16">
        <v>8</v>
      </c>
      <c r="P72" s="31" t="s">
        <v>118</v>
      </c>
      <c r="Q72" s="19"/>
      <c r="R72" s="19">
        <v>21.2</v>
      </c>
      <c r="S72" s="19">
        <v>24.2</v>
      </c>
      <c r="T72" s="48" t="s">
        <v>35</v>
      </c>
      <c r="U72" s="56" t="s">
        <v>94</v>
      </c>
      <c r="V72" s="53">
        <v>4243.9040000000005</v>
      </c>
      <c r="W72" s="53">
        <v>5194.6239999999998</v>
      </c>
      <c r="X72" s="53">
        <v>1314.944</v>
      </c>
      <c r="Y72" s="53" t="str">
        <f t="shared" si="17"/>
        <v>no</v>
      </c>
      <c r="Z72" s="53" t="str">
        <f t="shared" si="18"/>
        <v>no</v>
      </c>
      <c r="AA72" s="31">
        <v>28.21</v>
      </c>
      <c r="AB72" s="31">
        <v>32.380000000000003</v>
      </c>
      <c r="AC72" s="31">
        <v>12.42</v>
      </c>
      <c r="AD72" s="31">
        <v>48.78</v>
      </c>
      <c r="AE72" s="31">
        <v>64.5</v>
      </c>
      <c r="AF72" s="31">
        <v>32.42</v>
      </c>
      <c r="AG72" s="31">
        <v>8.74</v>
      </c>
      <c r="AH72" s="31">
        <v>9.1</v>
      </c>
      <c r="AI72" s="31">
        <v>7.4</v>
      </c>
      <c r="AJ72" s="2">
        <v>18.601297649999996</v>
      </c>
      <c r="AK72" s="2">
        <v>33.83099459999999</v>
      </c>
      <c r="AL72" s="2">
        <v>3.4065076499999996</v>
      </c>
      <c r="AM72" s="31">
        <v>4.24</v>
      </c>
      <c r="AN72" s="31">
        <v>5.45</v>
      </c>
      <c r="AO72" s="31">
        <v>3.85</v>
      </c>
      <c r="AP72" s="31">
        <v>3.18</v>
      </c>
      <c r="AQ72" s="31">
        <v>4.76</v>
      </c>
      <c r="AR72" s="31">
        <v>2.5499999999999998</v>
      </c>
      <c r="AS72" s="31">
        <v>8.0500000000000007</v>
      </c>
      <c r="AT72" s="31">
        <v>9.08</v>
      </c>
      <c r="AU72" s="31">
        <v>3.01</v>
      </c>
      <c r="AV72" s="31">
        <f t="shared" si="19"/>
        <v>15.47</v>
      </c>
      <c r="AW72" s="31">
        <f t="shared" si="20"/>
        <v>19.29</v>
      </c>
      <c r="AX72" s="31">
        <f t="shared" si="21"/>
        <v>9.41</v>
      </c>
      <c r="AY72" s="31" t="str">
        <f t="shared" si="22"/>
        <v>No</v>
      </c>
      <c r="AZ72" s="31" t="str">
        <f t="shared" si="23"/>
        <v>No</v>
      </c>
      <c r="BA72" s="53">
        <v>1976.0640000000001</v>
      </c>
      <c r="BB72" s="53">
        <v>2456.0639999999999</v>
      </c>
      <c r="BC72" s="53">
        <v>511.96800000000002</v>
      </c>
      <c r="BD72" s="53">
        <v>477.86240000000004</v>
      </c>
      <c r="BE72" s="53">
        <v>932.99199999999996</v>
      </c>
      <c r="BF72" s="53">
        <v>238.208</v>
      </c>
      <c r="BG72" s="53">
        <v>405.76640000000003</v>
      </c>
      <c r="BH72" s="53">
        <v>620.34559999999999</v>
      </c>
      <c r="BI72" s="53">
        <v>178.94399999999999</v>
      </c>
      <c r="BJ72" s="31">
        <v>2.78</v>
      </c>
      <c r="BK72" s="31">
        <v>4.24</v>
      </c>
      <c r="BL72" s="31">
        <v>1.83</v>
      </c>
      <c r="BM72" s="31">
        <v>2.7</v>
      </c>
      <c r="BN72" s="31">
        <v>4.53</v>
      </c>
      <c r="BO72" s="31">
        <v>1.84</v>
      </c>
      <c r="BP72" s="31">
        <v>7.87</v>
      </c>
      <c r="BQ72" s="31">
        <v>9.08</v>
      </c>
      <c r="BR72" s="31">
        <v>2.78</v>
      </c>
      <c r="BS72" s="31">
        <f t="shared" si="24"/>
        <v>13.350000000000001</v>
      </c>
      <c r="BT72" s="31">
        <f t="shared" si="25"/>
        <v>17.850000000000001</v>
      </c>
      <c r="BU72" s="31">
        <f t="shared" si="26"/>
        <v>6.4499999999999993</v>
      </c>
      <c r="BV72" s="31">
        <v>496.9</v>
      </c>
      <c r="BW72" s="31">
        <v>496.7</v>
      </c>
      <c r="BX72" s="31">
        <v>374.91</v>
      </c>
      <c r="BY72" s="31">
        <v>1.86</v>
      </c>
      <c r="BZ72" s="31">
        <v>1.86</v>
      </c>
      <c r="CA72" s="31">
        <v>1.86</v>
      </c>
      <c r="CB72" s="55" t="s">
        <v>108</v>
      </c>
      <c r="CC72" s="56" t="s">
        <v>35</v>
      </c>
      <c r="CD72" s="56" t="s">
        <v>93</v>
      </c>
      <c r="CE72">
        <v>4.5999999999999996</v>
      </c>
      <c r="CF72" s="31">
        <v>2484</v>
      </c>
      <c r="CG72" s="31">
        <v>3.4622999999999999</v>
      </c>
      <c r="CH72" s="31">
        <v>0</v>
      </c>
      <c r="CI72" s="31">
        <v>2.7492999999999999</v>
      </c>
      <c r="CJ72" s="31">
        <v>1.2403</v>
      </c>
      <c r="CK72" s="31">
        <v>0.37475999999999998</v>
      </c>
      <c r="CL72" s="31">
        <f t="shared" si="14"/>
        <v>4.3643599999999996</v>
      </c>
      <c r="CM72" s="31">
        <v>211.26</v>
      </c>
      <c r="CN72" s="31">
        <v>177.31</v>
      </c>
      <c r="CO72" s="31">
        <v>154.81</v>
      </c>
      <c r="CP72" s="31">
        <v>0.65664999999999996</v>
      </c>
      <c r="CQ72" s="31">
        <v>0.39134000000000002</v>
      </c>
      <c r="CR72" s="31">
        <v>0.17909</v>
      </c>
      <c r="CS72" s="31">
        <v>11.664</v>
      </c>
      <c r="CT72" s="31">
        <v>461.91</v>
      </c>
      <c r="CU72" s="31">
        <v>1.9298</v>
      </c>
    </row>
    <row r="73" spans="1:99" x14ac:dyDescent="0.35">
      <c r="A73" s="16">
        <v>136</v>
      </c>
      <c r="B73" s="24">
        <v>41</v>
      </c>
      <c r="C73" s="14" t="s">
        <v>126</v>
      </c>
      <c r="D73" s="22">
        <v>0</v>
      </c>
      <c r="E73" s="7">
        <v>0</v>
      </c>
      <c r="F73" s="18">
        <v>0</v>
      </c>
      <c r="G73" s="18">
        <v>0</v>
      </c>
      <c r="H73" s="18" t="str">
        <f t="shared" si="15"/>
        <v>no</v>
      </c>
      <c r="I73" s="34">
        <v>45.416666666666664</v>
      </c>
      <c r="J73" s="31">
        <v>40</v>
      </c>
      <c r="K73" s="31">
        <v>40</v>
      </c>
      <c r="L73" s="31" t="str">
        <f t="shared" si="16"/>
        <v>Negative</v>
      </c>
      <c r="M73" s="33">
        <v>18</v>
      </c>
      <c r="N73" s="18" t="s">
        <v>19</v>
      </c>
      <c r="O73" s="16">
        <v>8</v>
      </c>
      <c r="P73" s="31" t="s">
        <v>118</v>
      </c>
      <c r="Q73" s="16"/>
      <c r="R73" s="16">
        <v>16.7</v>
      </c>
      <c r="S73" s="16">
        <v>16.7</v>
      </c>
      <c r="T73" s="47" t="s">
        <v>35</v>
      </c>
      <c r="U73" s="55" t="s">
        <v>93</v>
      </c>
      <c r="V73" s="53">
        <v>344.20479999999998</v>
      </c>
      <c r="W73" s="53">
        <v>288.03840000000002</v>
      </c>
      <c r="X73" s="53">
        <v>143.8656</v>
      </c>
      <c r="Y73" s="53" t="str">
        <f t="shared" si="17"/>
        <v>yes</v>
      </c>
      <c r="Z73" s="53" t="str">
        <f t="shared" si="18"/>
        <v>no</v>
      </c>
      <c r="AA73" s="31">
        <v>2.74</v>
      </c>
      <c r="AB73" s="31">
        <v>2.37</v>
      </c>
      <c r="AC73" s="31">
        <v>1.58</v>
      </c>
      <c r="AD73" s="31">
        <v>18.73</v>
      </c>
      <c r="AE73" s="31">
        <v>18.72</v>
      </c>
      <c r="AF73" s="31">
        <v>14.52</v>
      </c>
      <c r="AG73" s="31">
        <v>10.039999999999999</v>
      </c>
      <c r="AH73" s="31">
        <v>8.3000000000000007</v>
      </c>
      <c r="AI73" s="31">
        <v>4.8499999999999996</v>
      </c>
      <c r="AJ73" s="2">
        <v>0.17864144999999998</v>
      </c>
      <c r="AK73" s="2">
        <v>0</v>
      </c>
      <c r="AL73" s="2">
        <v>0</v>
      </c>
      <c r="AM73" s="31">
        <v>1.99</v>
      </c>
      <c r="AN73" s="31">
        <v>1.94</v>
      </c>
      <c r="AO73" s="31">
        <v>1.55</v>
      </c>
      <c r="AP73" s="31">
        <v>0.76</v>
      </c>
      <c r="AQ73" s="31">
        <v>0.38</v>
      </c>
      <c r="AR73" s="31">
        <v>0.49</v>
      </c>
      <c r="AS73" s="31">
        <v>0.2</v>
      </c>
      <c r="AT73" s="31">
        <v>0.1</v>
      </c>
      <c r="AU73" s="31">
        <v>0.4</v>
      </c>
      <c r="AV73" s="31">
        <f t="shared" si="19"/>
        <v>2.95</v>
      </c>
      <c r="AW73" s="31">
        <f t="shared" si="20"/>
        <v>2.42</v>
      </c>
      <c r="AX73" s="31">
        <f t="shared" si="21"/>
        <v>2.44</v>
      </c>
      <c r="AY73" s="31" t="str">
        <f t="shared" si="22"/>
        <v>Yes</v>
      </c>
      <c r="AZ73" s="31" t="str">
        <f t="shared" si="23"/>
        <v>No</v>
      </c>
      <c r="BA73" s="53">
        <v>23.473279999999999</v>
      </c>
      <c r="BB73" s="53">
        <v>27.66592</v>
      </c>
      <c r="BC73" s="53">
        <v>16.327680000000001</v>
      </c>
      <c r="BD73" s="53">
        <v>29.12576</v>
      </c>
      <c r="BE73" s="53">
        <v>36.093440000000001</v>
      </c>
      <c r="BF73" s="53">
        <v>16.160640000000001</v>
      </c>
      <c r="BG73" s="53">
        <v>35.535359999999997</v>
      </c>
      <c r="BH73" s="53">
        <v>58.505600000000001</v>
      </c>
      <c r="BI73" s="53">
        <v>31.926400000000001</v>
      </c>
      <c r="BJ73" s="31">
        <v>0.24</v>
      </c>
      <c r="BK73" s="31">
        <v>0.43</v>
      </c>
      <c r="BL73" s="31">
        <v>0.32</v>
      </c>
      <c r="BM73" s="31">
        <v>0.15</v>
      </c>
      <c r="BN73" s="31">
        <v>0.19</v>
      </c>
      <c r="BO73" s="31">
        <v>0.18</v>
      </c>
      <c r="BP73" s="31">
        <v>0.11</v>
      </c>
      <c r="BQ73" s="31">
        <v>0.08</v>
      </c>
      <c r="BR73" s="31">
        <v>0.15</v>
      </c>
      <c r="BS73" s="31">
        <f t="shared" si="24"/>
        <v>0.5</v>
      </c>
      <c r="BT73" s="31">
        <f t="shared" si="25"/>
        <v>0.7</v>
      </c>
      <c r="BU73" s="31">
        <f t="shared" si="26"/>
        <v>0.65</v>
      </c>
      <c r="BV73" s="31">
        <v>645</v>
      </c>
      <c r="BW73" s="31">
        <v>719.06</v>
      </c>
      <c r="BX73" s="31">
        <v>439.01</v>
      </c>
      <c r="BY73" s="31">
        <v>2.99</v>
      </c>
      <c r="BZ73" s="31">
        <v>2.99</v>
      </c>
      <c r="CA73" s="31">
        <v>2.99</v>
      </c>
      <c r="CB73" s="55"/>
      <c r="CC73" s="55"/>
      <c r="CD73" s="55"/>
    </row>
    <row r="74" spans="1:99" x14ac:dyDescent="0.35">
      <c r="A74" s="16">
        <v>137</v>
      </c>
      <c r="B74" s="24">
        <v>44</v>
      </c>
      <c r="C74" s="14" t="s">
        <v>126</v>
      </c>
      <c r="D74" s="22">
        <v>1</v>
      </c>
      <c r="E74" s="7">
        <v>0</v>
      </c>
      <c r="F74" s="18">
        <v>0</v>
      </c>
      <c r="G74" s="18">
        <v>0</v>
      </c>
      <c r="H74" s="18" t="str">
        <f t="shared" si="15"/>
        <v>no</v>
      </c>
      <c r="I74" s="34">
        <v>72.916666666666671</v>
      </c>
      <c r="J74" s="31">
        <v>24.4</v>
      </c>
      <c r="K74" s="31">
        <v>30.2</v>
      </c>
      <c r="L74" s="31" t="str">
        <f t="shared" si="16"/>
        <v>Positive</v>
      </c>
      <c r="M74" s="33">
        <v>7</v>
      </c>
      <c r="N74" s="18" t="s">
        <v>19</v>
      </c>
      <c r="O74" s="16">
        <v>8</v>
      </c>
      <c r="P74" s="31" t="s">
        <v>120</v>
      </c>
      <c r="Q74" s="19" t="s">
        <v>62</v>
      </c>
      <c r="R74" s="19">
        <v>40.5</v>
      </c>
      <c r="S74" s="19">
        <v>41</v>
      </c>
      <c r="T74" s="47" t="s">
        <v>35</v>
      </c>
      <c r="U74" s="55" t="s">
        <v>93</v>
      </c>
      <c r="V74" s="53">
        <v>2006.336</v>
      </c>
      <c r="W74" s="53">
        <v>2096.5120000000002</v>
      </c>
      <c r="X74" s="53">
        <v>405.96479999999997</v>
      </c>
      <c r="Y74" s="53" t="str">
        <f t="shared" si="17"/>
        <v>no</v>
      </c>
      <c r="Z74" s="53" t="str">
        <f t="shared" si="18"/>
        <v>yes</v>
      </c>
      <c r="AA74" s="31">
        <v>28.92</v>
      </c>
      <c r="AB74" s="31">
        <v>29.15</v>
      </c>
      <c r="AC74" s="31">
        <v>11.66</v>
      </c>
      <c r="AD74" s="31">
        <v>20.32</v>
      </c>
      <c r="AE74" s="31">
        <v>18.940000000000001</v>
      </c>
      <c r="AF74" s="31">
        <v>12.68</v>
      </c>
      <c r="AG74" s="31">
        <v>10.91</v>
      </c>
      <c r="AH74" s="31">
        <v>10.5</v>
      </c>
      <c r="AI74" s="31">
        <v>5.36</v>
      </c>
      <c r="AJ74" s="2">
        <v>7.8355835999999979</v>
      </c>
      <c r="AK74" s="2">
        <v>7.6056083999999995</v>
      </c>
      <c r="AL74" s="2">
        <v>4.1046466499999994</v>
      </c>
      <c r="AM74" s="31">
        <v>19.29</v>
      </c>
      <c r="AN74" s="31">
        <v>15.78</v>
      </c>
      <c r="AO74" s="31">
        <v>17.62</v>
      </c>
      <c r="AP74" s="31">
        <v>6.19</v>
      </c>
      <c r="AQ74" s="31">
        <v>4.9400000000000004</v>
      </c>
      <c r="AR74" s="31">
        <v>4.29</v>
      </c>
      <c r="AS74" s="31">
        <v>6.92</v>
      </c>
      <c r="AT74" s="31">
        <v>6.72</v>
      </c>
      <c r="AU74" s="31">
        <v>2.54</v>
      </c>
      <c r="AV74" s="31">
        <f t="shared" si="19"/>
        <v>32.4</v>
      </c>
      <c r="AW74" s="31">
        <f t="shared" si="20"/>
        <v>27.439999999999998</v>
      </c>
      <c r="AX74" s="31">
        <f t="shared" si="21"/>
        <v>24.45</v>
      </c>
      <c r="AY74" s="31" t="str">
        <f t="shared" si="22"/>
        <v>Yes</v>
      </c>
      <c r="AZ74" s="31" t="str">
        <f t="shared" si="23"/>
        <v>No</v>
      </c>
      <c r="BA74" s="53">
        <v>516.35840000000007</v>
      </c>
      <c r="BB74" s="53">
        <v>536.98559999999998</v>
      </c>
      <c r="BC74" s="53">
        <v>72.671999999999997</v>
      </c>
      <c r="BD74" s="53">
        <v>318.51519999999999</v>
      </c>
      <c r="BE74" s="53">
        <v>295.78879999999998</v>
      </c>
      <c r="BF74" s="53">
        <v>65.478400000000008</v>
      </c>
      <c r="BG74" s="53">
        <v>496.05759999999998</v>
      </c>
      <c r="BH74" s="53">
        <v>481.59359999999998</v>
      </c>
      <c r="BI74" s="53">
        <v>110.176</v>
      </c>
      <c r="BJ74" s="31">
        <v>7.42</v>
      </c>
      <c r="BK74" s="31">
        <v>6.72</v>
      </c>
      <c r="BL74" s="31">
        <v>3.23</v>
      </c>
      <c r="BM74" s="31">
        <v>3.93</v>
      </c>
      <c r="BN74" s="31">
        <v>3.28</v>
      </c>
      <c r="BO74" s="31">
        <v>1.74</v>
      </c>
      <c r="BP74" s="31">
        <v>5.86</v>
      </c>
      <c r="BQ74" s="31">
        <v>5.6</v>
      </c>
      <c r="BR74" s="31">
        <v>1.81</v>
      </c>
      <c r="BS74" s="31">
        <f t="shared" si="24"/>
        <v>17.21</v>
      </c>
      <c r="BT74" s="31">
        <f t="shared" si="25"/>
        <v>15.6</v>
      </c>
      <c r="BU74" s="31">
        <f t="shared" si="26"/>
        <v>6.7799999999999994</v>
      </c>
      <c r="BV74" s="31">
        <v>1222.5999999999999</v>
      </c>
      <c r="BW74" s="31">
        <v>1025.4000000000001</v>
      </c>
      <c r="BX74" s="31">
        <v>1031.0999999999999</v>
      </c>
      <c r="BY74" s="31">
        <v>1.44</v>
      </c>
      <c r="BZ74" s="31">
        <v>1.49</v>
      </c>
      <c r="CA74" s="31">
        <v>1.33</v>
      </c>
      <c r="CB74" s="55" t="s">
        <v>108</v>
      </c>
      <c r="CC74" s="55" t="s">
        <v>35</v>
      </c>
      <c r="CD74" s="55" t="s">
        <v>42</v>
      </c>
      <c r="CE74">
        <v>3.8</v>
      </c>
      <c r="CF74" s="31">
        <v>608.23</v>
      </c>
      <c r="CG74" s="31">
        <v>1.2990999999999999</v>
      </c>
      <c r="CH74" s="31">
        <v>0.56056454999999994</v>
      </c>
      <c r="CI74" s="31">
        <v>10.712</v>
      </c>
      <c r="CJ74" s="31">
        <v>1.6294999999999999</v>
      </c>
      <c r="CK74" s="31">
        <v>1.036</v>
      </c>
      <c r="CL74" s="31">
        <f t="shared" si="14"/>
        <v>13.3775</v>
      </c>
      <c r="CM74" s="31">
        <v>81.775999999999996</v>
      </c>
      <c r="CN74" s="31">
        <v>73.194000000000003</v>
      </c>
      <c r="CO74" s="31">
        <v>283.89999999999998</v>
      </c>
      <c r="CP74" s="31">
        <v>0.92396</v>
      </c>
      <c r="CQ74" s="31">
        <v>0.74475999999999998</v>
      </c>
      <c r="CR74" s="31">
        <v>0.58237000000000005</v>
      </c>
      <c r="CS74" s="31">
        <v>10.435</v>
      </c>
      <c r="CT74" s="31">
        <v>1226.8</v>
      </c>
      <c r="CU74" s="31">
        <v>1.1429</v>
      </c>
    </row>
    <row r="75" spans="1:99" x14ac:dyDescent="0.35">
      <c r="A75" s="16">
        <v>138</v>
      </c>
      <c r="B75" s="24">
        <v>23</v>
      </c>
      <c r="C75" s="14" t="s">
        <v>126</v>
      </c>
      <c r="D75" s="22">
        <v>0</v>
      </c>
      <c r="E75" s="7">
        <v>13</v>
      </c>
      <c r="F75" s="18">
        <v>2</v>
      </c>
      <c r="G75" s="18">
        <v>11</v>
      </c>
      <c r="H75" s="18" t="str">
        <f t="shared" si="15"/>
        <v>no</v>
      </c>
      <c r="I75" s="34">
        <v>85</v>
      </c>
      <c r="J75" s="31">
        <v>20.9</v>
      </c>
      <c r="K75" s="31">
        <v>40</v>
      </c>
      <c r="L75" s="31" t="str">
        <f t="shared" si="16"/>
        <v>Negative</v>
      </c>
      <c r="M75" s="33">
        <v>4</v>
      </c>
      <c r="N75" s="18" t="s">
        <v>19</v>
      </c>
      <c r="O75" s="16">
        <v>8</v>
      </c>
      <c r="P75" s="31" t="s">
        <v>118</v>
      </c>
      <c r="Q75" s="19"/>
      <c r="R75" s="19">
        <v>23.4</v>
      </c>
      <c r="S75" s="19">
        <v>23.6</v>
      </c>
      <c r="T75" s="47" t="s">
        <v>35</v>
      </c>
      <c r="U75" s="55" t="s">
        <v>93</v>
      </c>
      <c r="V75" s="53">
        <v>7872</v>
      </c>
      <c r="W75" s="53">
        <v>7488</v>
      </c>
      <c r="X75" s="53">
        <v>237.10720000000001</v>
      </c>
      <c r="Y75" s="53" t="str">
        <f t="shared" si="17"/>
        <v>no</v>
      </c>
      <c r="Z75" s="53" t="str">
        <f t="shared" si="18"/>
        <v>yes</v>
      </c>
      <c r="AA75" s="31">
        <v>47.76</v>
      </c>
      <c r="AB75" s="31">
        <v>49.65</v>
      </c>
      <c r="AC75" s="31">
        <v>2.19</v>
      </c>
      <c r="AD75" s="31">
        <v>33.28</v>
      </c>
      <c r="AE75" s="31">
        <v>31.71</v>
      </c>
      <c r="AF75" s="31">
        <v>11.43</v>
      </c>
      <c r="AG75" s="31">
        <v>11.5</v>
      </c>
      <c r="AH75" s="31">
        <v>12.1</v>
      </c>
      <c r="AI75" s="31">
        <v>3.03</v>
      </c>
      <c r="AJ75" s="2">
        <v>38.225163599999995</v>
      </c>
      <c r="AK75" s="2">
        <v>11.940230249999997</v>
      </c>
      <c r="AL75" s="2">
        <v>0</v>
      </c>
      <c r="AM75" s="31">
        <v>6.97</v>
      </c>
      <c r="AN75" s="31">
        <v>8.2899999999999991</v>
      </c>
      <c r="AO75" s="31">
        <v>4.6900000000000004</v>
      </c>
      <c r="AP75" s="31">
        <v>4.1100000000000003</v>
      </c>
      <c r="AQ75" s="31">
        <v>3.92</v>
      </c>
      <c r="AR75" s="31">
        <v>1.75</v>
      </c>
      <c r="AS75" s="31">
        <v>4.32</v>
      </c>
      <c r="AT75" s="31">
        <v>3.76</v>
      </c>
      <c r="AU75" s="31">
        <v>1.78</v>
      </c>
      <c r="AV75" s="31">
        <f t="shared" si="19"/>
        <v>15.4</v>
      </c>
      <c r="AW75" s="31">
        <f t="shared" si="20"/>
        <v>15.969999999999999</v>
      </c>
      <c r="AX75" s="31">
        <f t="shared" si="21"/>
        <v>8.2200000000000006</v>
      </c>
      <c r="AY75" s="31" t="str">
        <f t="shared" si="22"/>
        <v>No</v>
      </c>
      <c r="AZ75" s="31" t="str">
        <f t="shared" si="23"/>
        <v>No</v>
      </c>
      <c r="BA75" s="53">
        <v>1338.24</v>
      </c>
      <c r="BB75" s="53">
        <v>1230.08</v>
      </c>
      <c r="BC75" s="53">
        <v>64.217600000000004</v>
      </c>
      <c r="BD75" s="53">
        <v>733.50400000000002</v>
      </c>
      <c r="BE75" s="53">
        <v>840.96</v>
      </c>
      <c r="BF75" s="53">
        <v>24.602880000000003</v>
      </c>
      <c r="BG75" s="53">
        <v>1035.3920000000001</v>
      </c>
      <c r="BH75" s="53">
        <v>1248.6400000000001</v>
      </c>
      <c r="BI75" s="53">
        <v>31.617919999999998</v>
      </c>
      <c r="BJ75" s="31">
        <v>5.41</v>
      </c>
      <c r="BK75" s="31">
        <v>6.99</v>
      </c>
      <c r="BL75" s="31">
        <v>0.28999999999999998</v>
      </c>
      <c r="BM75" s="31">
        <v>3.35</v>
      </c>
      <c r="BN75" s="31">
        <v>3.62</v>
      </c>
      <c r="BO75" s="31">
        <v>0.22</v>
      </c>
      <c r="BP75" s="31">
        <v>4</v>
      </c>
      <c r="BQ75" s="31">
        <v>3.73</v>
      </c>
      <c r="BR75" s="31">
        <v>0.65</v>
      </c>
      <c r="BS75" s="31">
        <f t="shared" si="24"/>
        <v>12.76</v>
      </c>
      <c r="BT75" s="31">
        <f t="shared" si="25"/>
        <v>14.34</v>
      </c>
      <c r="BU75" s="31">
        <f t="shared" si="26"/>
        <v>1.1600000000000001</v>
      </c>
      <c r="BV75" s="31">
        <v>503.06</v>
      </c>
      <c r="BW75" s="31">
        <v>480.97</v>
      </c>
      <c r="BX75" s="31">
        <v>672.73</v>
      </c>
      <c r="BY75" s="31">
        <v>2.93</v>
      </c>
      <c r="BZ75" s="31">
        <v>2.93</v>
      </c>
      <c r="CA75" s="31">
        <v>2.93</v>
      </c>
      <c r="CB75" s="55" t="s">
        <v>108</v>
      </c>
      <c r="CC75" s="55" t="s">
        <v>35</v>
      </c>
      <c r="CD75" s="55" t="s">
        <v>92</v>
      </c>
      <c r="CE75">
        <v>1.8</v>
      </c>
      <c r="CF75" s="31">
        <v>268.38</v>
      </c>
      <c r="CG75" s="31">
        <v>0.19266</v>
      </c>
      <c r="CH75" s="31">
        <v>1.5441191999999997</v>
      </c>
      <c r="CI75" s="31">
        <v>2.3513000000000002</v>
      </c>
      <c r="CJ75" s="31">
        <v>0.51449</v>
      </c>
      <c r="CK75" s="31">
        <v>9.4141000000000002E-2</v>
      </c>
      <c r="CL75" s="31">
        <f t="shared" si="14"/>
        <v>2.9599310000000001</v>
      </c>
      <c r="CM75" s="31">
        <v>50.396999999999998</v>
      </c>
      <c r="CN75" s="31">
        <v>38.244</v>
      </c>
      <c r="CO75" s="31">
        <v>3.754</v>
      </c>
      <c r="CP75" s="31">
        <v>6.1301000000000001E-2</v>
      </c>
      <c r="CQ75" s="31">
        <v>2.6272E-2</v>
      </c>
      <c r="CR75" s="31">
        <v>2.1892999999999999E-3</v>
      </c>
      <c r="CS75" s="31">
        <v>10.201000000000001</v>
      </c>
      <c r="CT75" s="31">
        <v>462.61</v>
      </c>
      <c r="CU75" s="31">
        <v>2.9232999999999998</v>
      </c>
    </row>
    <row r="76" spans="1:99" x14ac:dyDescent="0.35">
      <c r="A76" s="16">
        <v>139</v>
      </c>
      <c r="B76" s="25">
        <v>38</v>
      </c>
      <c r="C76" s="14" t="s">
        <v>108</v>
      </c>
      <c r="D76" s="22">
        <v>0</v>
      </c>
      <c r="E76" s="7">
        <v>36</v>
      </c>
      <c r="F76" s="18">
        <v>5</v>
      </c>
      <c r="G76" s="18">
        <v>31</v>
      </c>
      <c r="H76" s="18" t="str">
        <f t="shared" si="15"/>
        <v>Yes</v>
      </c>
      <c r="I76" s="34">
        <v>73.333333333333343</v>
      </c>
      <c r="J76" s="31">
        <v>19.600000000000001</v>
      </c>
      <c r="K76" s="31">
        <v>40</v>
      </c>
      <c r="L76" s="31" t="str">
        <f t="shared" si="16"/>
        <v>Negative</v>
      </c>
      <c r="M76" s="33">
        <v>5</v>
      </c>
      <c r="N76" s="18" t="s">
        <v>19</v>
      </c>
      <c r="O76" s="16">
        <v>12</v>
      </c>
      <c r="P76" s="31" t="s">
        <v>118</v>
      </c>
      <c r="Q76" s="19"/>
      <c r="R76" s="19">
        <v>16.8</v>
      </c>
      <c r="S76" s="19">
        <v>21.4</v>
      </c>
      <c r="T76" s="47" t="s">
        <v>40</v>
      </c>
      <c r="U76" s="55" t="s">
        <v>42</v>
      </c>
      <c r="V76" s="53">
        <v>1680.8320000000001</v>
      </c>
      <c r="W76" s="53">
        <v>1388.16</v>
      </c>
      <c r="X76" s="53">
        <v>189.8176</v>
      </c>
      <c r="Y76" s="53" t="str">
        <f t="shared" si="17"/>
        <v>yes</v>
      </c>
      <c r="Z76" s="53" t="str">
        <f t="shared" si="18"/>
        <v>yes</v>
      </c>
      <c r="AA76" s="31">
        <v>13.87</v>
      </c>
      <c r="AB76" s="31">
        <v>12.12</v>
      </c>
      <c r="AC76" s="31">
        <v>2.5</v>
      </c>
      <c r="AD76" s="31">
        <v>20.9</v>
      </c>
      <c r="AE76" s="31">
        <v>20.3</v>
      </c>
      <c r="AF76" s="31">
        <v>11.69</v>
      </c>
      <c r="AG76" s="31">
        <v>5.93</v>
      </c>
      <c r="AH76" s="31">
        <v>7.5</v>
      </c>
      <c r="AI76" s="31">
        <v>2.87</v>
      </c>
      <c r="AJ76" s="2">
        <v>35.315566649999994</v>
      </c>
      <c r="AK76" s="2">
        <v>20.870249399999999</v>
      </c>
      <c r="AL76" s="2">
        <v>1.3120906499999998</v>
      </c>
      <c r="AM76" s="31">
        <v>5.37</v>
      </c>
      <c r="AN76" s="31">
        <v>4.84</v>
      </c>
      <c r="AO76" s="31">
        <v>3.56</v>
      </c>
      <c r="AP76" s="31">
        <v>2.93</v>
      </c>
      <c r="AQ76" s="31">
        <v>2.06</v>
      </c>
      <c r="AR76" s="31">
        <v>1.05</v>
      </c>
      <c r="AS76" s="31">
        <v>2.4300000000000002</v>
      </c>
      <c r="AT76" s="31">
        <v>1.17</v>
      </c>
      <c r="AU76" s="31">
        <v>0.21</v>
      </c>
      <c r="AV76" s="31">
        <f t="shared" si="19"/>
        <v>10.73</v>
      </c>
      <c r="AW76" s="31">
        <f t="shared" si="20"/>
        <v>8.07</v>
      </c>
      <c r="AX76" s="31">
        <f t="shared" si="21"/>
        <v>4.82</v>
      </c>
      <c r="AY76" s="31" t="str">
        <f t="shared" si="22"/>
        <v>Yes</v>
      </c>
      <c r="AZ76" s="31" t="str">
        <f t="shared" si="23"/>
        <v>Yes</v>
      </c>
      <c r="BA76" s="53">
        <v>352.7296</v>
      </c>
      <c r="BB76" s="53">
        <v>206.73920000000001</v>
      </c>
      <c r="BC76" s="53">
        <v>10.23232</v>
      </c>
      <c r="BD76" s="53">
        <v>250.38720000000001</v>
      </c>
      <c r="BE76" s="53">
        <v>216.00639999999999</v>
      </c>
      <c r="BF76" s="53">
        <v>32.942080000000004</v>
      </c>
      <c r="BG76" s="53">
        <v>284.95999999999998</v>
      </c>
      <c r="BH76" s="53">
        <v>325.99680000000001</v>
      </c>
      <c r="BI76" s="53">
        <v>49.608319999999999</v>
      </c>
      <c r="BJ76" s="31">
        <v>2.36</v>
      </c>
      <c r="BK76" s="31">
        <v>2.74</v>
      </c>
      <c r="BL76" s="31">
        <v>0.63</v>
      </c>
      <c r="BM76" s="31">
        <v>1.83</v>
      </c>
      <c r="BN76" s="31">
        <v>1.61</v>
      </c>
      <c r="BO76" s="31">
        <v>0.39</v>
      </c>
      <c r="BP76" s="31">
        <v>2.0299999999999998</v>
      </c>
      <c r="BQ76" s="31">
        <v>1.1100000000000001</v>
      </c>
      <c r="BR76" s="31">
        <v>0.12</v>
      </c>
      <c r="BS76" s="31">
        <f t="shared" si="24"/>
        <v>6.2199999999999989</v>
      </c>
      <c r="BT76" s="31">
        <f t="shared" si="25"/>
        <v>5.4600000000000009</v>
      </c>
      <c r="BU76" s="31">
        <f t="shared" si="26"/>
        <v>1.1400000000000001</v>
      </c>
      <c r="BV76" s="31">
        <v>831.6</v>
      </c>
      <c r="BW76" s="31">
        <v>593.66999999999996</v>
      </c>
      <c r="BX76" s="31">
        <v>718.3</v>
      </c>
      <c r="BY76" s="31">
        <v>2.75</v>
      </c>
      <c r="BZ76" s="31">
        <v>2.75</v>
      </c>
      <c r="CA76" s="31">
        <v>2.75</v>
      </c>
      <c r="CB76" s="55" t="s">
        <v>108</v>
      </c>
      <c r="CC76" s="55" t="s">
        <v>36</v>
      </c>
      <c r="CD76" s="55" t="s">
        <v>93</v>
      </c>
      <c r="CE76">
        <v>2.4</v>
      </c>
      <c r="CF76" s="31">
        <v>1507.9</v>
      </c>
      <c r="CG76" s="31">
        <v>1.0018</v>
      </c>
      <c r="CH76" s="31">
        <v>0.28952234999999998</v>
      </c>
      <c r="CI76" s="31">
        <v>2.669</v>
      </c>
      <c r="CJ76" s="31">
        <v>1.0799000000000001</v>
      </c>
      <c r="CK76" s="31">
        <v>0.42935000000000001</v>
      </c>
      <c r="CL76" s="31">
        <f t="shared" si="14"/>
        <v>4.1782500000000002</v>
      </c>
      <c r="CM76" s="31">
        <v>245.69</v>
      </c>
      <c r="CN76" s="31">
        <v>215.85</v>
      </c>
      <c r="CO76" s="31">
        <v>107.98</v>
      </c>
      <c r="CP76" s="31">
        <v>0.36430000000000001</v>
      </c>
      <c r="CQ76" s="31">
        <v>0.21002999999999999</v>
      </c>
      <c r="CR76" s="31">
        <v>7.2487999999999997E-2</v>
      </c>
      <c r="CS76" s="31">
        <v>10.891999999999999</v>
      </c>
      <c r="CT76" s="31">
        <v>673.13</v>
      </c>
      <c r="CU76" s="31">
        <v>3.4432999999999998</v>
      </c>
    </row>
    <row r="77" spans="1:99" x14ac:dyDescent="0.35">
      <c r="A77" s="16">
        <v>140</v>
      </c>
      <c r="B77" s="25">
        <v>22</v>
      </c>
      <c r="C77" s="14" t="s">
        <v>126</v>
      </c>
      <c r="D77" s="22">
        <v>0</v>
      </c>
      <c r="E77" s="7">
        <v>25</v>
      </c>
      <c r="F77" s="18">
        <v>0</v>
      </c>
      <c r="G77" s="18">
        <v>25</v>
      </c>
      <c r="H77" s="18" t="str">
        <f t="shared" si="15"/>
        <v>no</v>
      </c>
      <c r="I77" s="34">
        <v>3.3333333333333335</v>
      </c>
      <c r="J77" s="31">
        <v>19</v>
      </c>
      <c r="K77" s="31">
        <v>31.8</v>
      </c>
      <c r="L77" s="31" t="str">
        <f t="shared" si="16"/>
        <v>Positive</v>
      </c>
      <c r="M77" s="33">
        <v>6</v>
      </c>
      <c r="N77" s="18" t="s">
        <v>19</v>
      </c>
      <c r="O77" s="16">
        <v>12</v>
      </c>
      <c r="P77" s="31" t="s">
        <v>120</v>
      </c>
      <c r="Q77" s="19" t="s">
        <v>62</v>
      </c>
      <c r="R77" s="19">
        <v>16.8</v>
      </c>
      <c r="S77" s="19">
        <v>18</v>
      </c>
      <c r="T77" s="47" t="s">
        <v>40</v>
      </c>
      <c r="U77" s="55" t="s">
        <v>92</v>
      </c>
      <c r="V77" s="53">
        <v>1735.808</v>
      </c>
      <c r="W77" s="53">
        <v>953.024</v>
      </c>
      <c r="X77" s="53">
        <v>222.21439999999998</v>
      </c>
      <c r="Y77" s="53" t="str">
        <f t="shared" si="17"/>
        <v>yes</v>
      </c>
      <c r="Z77" s="53" t="str">
        <f t="shared" si="18"/>
        <v>yes</v>
      </c>
      <c r="AA77" s="31">
        <v>8.2899999999999991</v>
      </c>
      <c r="AB77" s="31">
        <v>8.24</v>
      </c>
      <c r="AC77" s="31">
        <v>2.68</v>
      </c>
      <c r="AD77" s="31">
        <v>30.54</v>
      </c>
      <c r="AE77" s="31">
        <v>24.71</v>
      </c>
      <c r="AF77" s="31">
        <v>12.56</v>
      </c>
      <c r="AG77" s="31">
        <v>10.82</v>
      </c>
      <c r="AH77" s="31">
        <v>4.5999999999999996</v>
      </c>
      <c r="AI77" s="31">
        <v>2.4300000000000002</v>
      </c>
      <c r="AJ77" s="2">
        <v>0.73304594999999995</v>
      </c>
      <c r="AK77" s="2">
        <v>0.11909429999999999</v>
      </c>
      <c r="AL77" s="2">
        <v>0</v>
      </c>
      <c r="AM77" s="31">
        <v>2.99</v>
      </c>
      <c r="AN77" s="31">
        <v>3.59</v>
      </c>
      <c r="AO77" s="31">
        <v>2.06</v>
      </c>
      <c r="AP77" s="31">
        <v>1.48</v>
      </c>
      <c r="AQ77" s="31">
        <v>1.34</v>
      </c>
      <c r="AR77" s="31">
        <v>0.56000000000000005</v>
      </c>
      <c r="AS77" s="31">
        <v>2.85</v>
      </c>
      <c r="AT77" s="31">
        <v>0.54</v>
      </c>
      <c r="AU77" s="31">
        <v>7.0000000000000007E-2</v>
      </c>
      <c r="AV77" s="31">
        <f t="shared" si="19"/>
        <v>7.32</v>
      </c>
      <c r="AW77" s="31">
        <f t="shared" si="20"/>
        <v>5.47</v>
      </c>
      <c r="AX77" s="31">
        <f t="shared" si="21"/>
        <v>2.69</v>
      </c>
      <c r="AY77" s="31" t="str">
        <f t="shared" si="22"/>
        <v>Yes</v>
      </c>
      <c r="AZ77" s="31" t="str">
        <f t="shared" si="23"/>
        <v>Yes</v>
      </c>
      <c r="BA77" s="53">
        <v>760.64</v>
      </c>
      <c r="BB77" s="53">
        <v>100.3904</v>
      </c>
      <c r="BC77" s="53">
        <v>2.2476799999999999</v>
      </c>
      <c r="BD77" s="53">
        <v>162.67520000000002</v>
      </c>
      <c r="BE77" s="53">
        <v>184.55679999999998</v>
      </c>
      <c r="BF77" s="53">
        <v>16.29504</v>
      </c>
      <c r="BG77" s="53">
        <v>161.58720000000002</v>
      </c>
      <c r="BH77" s="53">
        <v>231.744</v>
      </c>
      <c r="BI77" s="53">
        <v>39.559040000000003</v>
      </c>
      <c r="BJ77" s="31">
        <v>0.87</v>
      </c>
      <c r="BK77" s="31">
        <v>1.7</v>
      </c>
      <c r="BL77" s="31">
        <v>0.48</v>
      </c>
      <c r="BM77" s="31">
        <v>0.77</v>
      </c>
      <c r="BN77" s="31">
        <v>1.0900000000000001</v>
      </c>
      <c r="BO77" s="31">
        <v>0.2</v>
      </c>
      <c r="BP77" s="31">
        <v>2.63</v>
      </c>
      <c r="BQ77" s="31">
        <v>0.52</v>
      </c>
      <c r="BR77" s="31">
        <v>0.03</v>
      </c>
      <c r="BS77" s="31">
        <f t="shared" si="24"/>
        <v>4.2699999999999996</v>
      </c>
      <c r="BT77" s="31">
        <f t="shared" si="25"/>
        <v>3.31</v>
      </c>
      <c r="BU77" s="31">
        <f t="shared" si="26"/>
        <v>0.71</v>
      </c>
      <c r="BV77" s="31">
        <v>677.2</v>
      </c>
      <c r="BW77" s="31">
        <v>581.69000000000005</v>
      </c>
      <c r="BX77" s="31">
        <v>580.55999999999995</v>
      </c>
      <c r="BY77" s="31">
        <v>2.44</v>
      </c>
      <c r="BZ77" s="31">
        <v>2.44</v>
      </c>
      <c r="CA77" s="31">
        <v>2.44</v>
      </c>
      <c r="CB77" s="55" t="s">
        <v>108</v>
      </c>
      <c r="CC77" s="55" t="s">
        <v>35</v>
      </c>
      <c r="CD77" s="55" t="s">
        <v>92</v>
      </c>
      <c r="CE77">
        <v>1.6</v>
      </c>
      <c r="CF77" s="31">
        <v>1356.6</v>
      </c>
      <c r="CG77" s="31">
        <v>1.2398</v>
      </c>
      <c r="CH77" s="31">
        <v>0.12525434999999999</v>
      </c>
      <c r="CI77" s="31">
        <v>2.0207999999999999</v>
      </c>
      <c r="CJ77" s="31">
        <v>0.46860000000000002</v>
      </c>
      <c r="CK77" s="31">
        <v>6.5896999999999997E-2</v>
      </c>
      <c r="CL77" s="31">
        <f t="shared" si="14"/>
        <v>2.5552969999999999</v>
      </c>
      <c r="CM77" s="31">
        <v>447.2</v>
      </c>
      <c r="CN77" s="31">
        <v>127.68</v>
      </c>
      <c r="CO77" s="31">
        <v>14.569000000000001</v>
      </c>
      <c r="CP77" s="31">
        <v>0.51009000000000004</v>
      </c>
      <c r="CQ77" s="31">
        <v>0.11959</v>
      </c>
      <c r="CR77" s="31">
        <v>1.2203E-2</v>
      </c>
      <c r="CS77" s="31">
        <v>10.298</v>
      </c>
      <c r="CT77" s="31">
        <v>561.46</v>
      </c>
      <c r="CU77" s="31">
        <v>2.6223000000000001</v>
      </c>
    </row>
    <row r="78" spans="1:99" x14ac:dyDescent="0.35">
      <c r="A78" s="16">
        <v>141</v>
      </c>
      <c r="B78" s="25">
        <v>17</v>
      </c>
      <c r="C78" s="14" t="s">
        <v>126</v>
      </c>
      <c r="D78" s="22">
        <v>0</v>
      </c>
      <c r="E78" s="7">
        <v>5</v>
      </c>
      <c r="F78" s="18">
        <v>0</v>
      </c>
      <c r="G78" s="18">
        <v>5</v>
      </c>
      <c r="H78" s="18" t="str">
        <f t="shared" si="15"/>
        <v>no</v>
      </c>
      <c r="I78" s="34">
        <v>50</v>
      </c>
      <c r="J78" s="31">
        <v>34</v>
      </c>
      <c r="K78" s="31">
        <v>40</v>
      </c>
      <c r="L78" s="31" t="str">
        <f t="shared" si="16"/>
        <v>Negative</v>
      </c>
      <c r="M78" s="33">
        <v>10</v>
      </c>
      <c r="N78" s="18" t="s">
        <v>19</v>
      </c>
      <c r="O78" s="16">
        <v>4</v>
      </c>
      <c r="P78" s="31" t="s">
        <v>118</v>
      </c>
      <c r="Q78" s="19"/>
      <c r="R78" s="19">
        <v>18.3</v>
      </c>
      <c r="S78" s="19">
        <v>20.5</v>
      </c>
      <c r="T78" s="47" t="s">
        <v>37</v>
      </c>
      <c r="U78" s="55" t="s">
        <v>102</v>
      </c>
      <c r="V78" s="53">
        <v>182.04160000000002</v>
      </c>
      <c r="W78" s="53">
        <v>89.190399999999997</v>
      </c>
      <c r="X78" s="53">
        <v>9.8995200000000008</v>
      </c>
      <c r="Y78" s="53" t="str">
        <f t="shared" si="17"/>
        <v>yes</v>
      </c>
      <c r="Z78" s="53" t="str">
        <f t="shared" si="18"/>
        <v>yes</v>
      </c>
      <c r="AA78" s="31">
        <v>2.74</v>
      </c>
      <c r="AB78" s="31">
        <v>1.77</v>
      </c>
      <c r="AC78" s="31">
        <v>0.27</v>
      </c>
      <c r="AD78" s="31">
        <v>21.08</v>
      </c>
      <c r="AE78" s="31">
        <v>14.99</v>
      </c>
      <c r="AF78" s="31">
        <v>9.0500000000000007</v>
      </c>
      <c r="AG78" s="31">
        <v>5.57</v>
      </c>
      <c r="AH78" s="31">
        <v>2.6</v>
      </c>
      <c r="AI78" s="31">
        <v>0.76</v>
      </c>
      <c r="AJ78" s="2">
        <v>6.570719999999998E-2</v>
      </c>
      <c r="AK78" s="2">
        <v>0</v>
      </c>
      <c r="AL78" s="2">
        <v>0</v>
      </c>
      <c r="AM78" s="31">
        <v>3.67</v>
      </c>
      <c r="AN78" s="31">
        <v>1.99</v>
      </c>
      <c r="AO78" s="31">
        <v>1.74</v>
      </c>
      <c r="AP78" s="31">
        <v>1.24</v>
      </c>
      <c r="AQ78" s="31">
        <v>0.43</v>
      </c>
      <c r="AR78" s="31">
        <v>0.24</v>
      </c>
      <c r="AS78" s="31">
        <v>0.71</v>
      </c>
      <c r="AT78" s="31">
        <v>0.04</v>
      </c>
      <c r="AU78" s="31">
        <v>0.02</v>
      </c>
      <c r="AV78" s="31">
        <f t="shared" si="19"/>
        <v>5.62</v>
      </c>
      <c r="AW78" s="31">
        <f t="shared" si="20"/>
        <v>2.46</v>
      </c>
      <c r="AX78" s="31">
        <f t="shared" si="21"/>
        <v>2</v>
      </c>
      <c r="AY78" s="31" t="str">
        <f t="shared" si="22"/>
        <v>Yes</v>
      </c>
      <c r="AZ78" s="31" t="str">
        <f t="shared" si="23"/>
        <v>Yes</v>
      </c>
      <c r="BA78" s="53">
        <v>52.570879999999995</v>
      </c>
      <c r="BB78" s="53">
        <v>2.8249599999999999</v>
      </c>
      <c r="BC78" s="53">
        <v>0.14656</v>
      </c>
      <c r="BD78" s="53">
        <v>26.474880000000002</v>
      </c>
      <c r="BE78" s="53">
        <v>14.917120000000001</v>
      </c>
      <c r="BF78" s="53">
        <v>1.2281600000000001</v>
      </c>
      <c r="BG78" s="53">
        <v>27.10464</v>
      </c>
      <c r="BH78" s="53">
        <v>25.859200000000001</v>
      </c>
      <c r="BI78" s="53">
        <v>1.35232</v>
      </c>
      <c r="BJ78" s="31">
        <v>0.43</v>
      </c>
      <c r="BK78" s="31">
        <v>0.5</v>
      </c>
      <c r="BL78" s="31">
        <v>0.04</v>
      </c>
      <c r="BM78" s="31">
        <v>0.33</v>
      </c>
      <c r="BN78" s="31">
        <v>0.23</v>
      </c>
      <c r="BO78" s="31">
        <v>0.03</v>
      </c>
      <c r="BP78" s="31">
        <v>0.54</v>
      </c>
      <c r="BQ78" s="31">
        <v>0.04</v>
      </c>
      <c r="BR78" s="31">
        <v>0</v>
      </c>
      <c r="BS78" s="31">
        <f t="shared" si="24"/>
        <v>1.3</v>
      </c>
      <c r="BT78" s="31">
        <f t="shared" si="25"/>
        <v>0.77</v>
      </c>
      <c r="BU78" s="31">
        <f t="shared" si="26"/>
        <v>7.0000000000000007E-2</v>
      </c>
      <c r="BV78" s="31">
        <v>715.15</v>
      </c>
      <c r="BW78" s="31">
        <v>642.5</v>
      </c>
      <c r="BX78" s="31">
        <v>502.56</v>
      </c>
      <c r="BY78" s="31">
        <v>1.55</v>
      </c>
      <c r="BZ78" s="31">
        <v>1.55</v>
      </c>
      <c r="CA78" s="31">
        <v>1.55</v>
      </c>
      <c r="CB78" s="55" t="s">
        <v>108</v>
      </c>
      <c r="CC78" s="55" t="s">
        <v>36</v>
      </c>
      <c r="CD78" s="55" t="s">
        <v>93</v>
      </c>
      <c r="CE78">
        <v>2.1</v>
      </c>
      <c r="CF78" s="31">
        <v>4159.3999999999996</v>
      </c>
      <c r="CG78" s="31">
        <v>4.3899999999999997</v>
      </c>
      <c r="CH78" s="31">
        <v>0</v>
      </c>
      <c r="CI78" s="31">
        <v>1.5858000000000001</v>
      </c>
      <c r="CJ78" s="31">
        <v>0.50653999999999999</v>
      </c>
      <c r="CK78" s="31">
        <v>2.9796E-2</v>
      </c>
      <c r="CL78" s="31">
        <f t="shared" si="14"/>
        <v>2.1221360000000002</v>
      </c>
      <c r="CM78" s="31">
        <v>761.05</v>
      </c>
      <c r="CN78" s="31">
        <v>416.38</v>
      </c>
      <c r="CO78" s="31">
        <v>27.745000000000001</v>
      </c>
      <c r="CP78" s="31">
        <v>1.0065</v>
      </c>
      <c r="CQ78" s="31">
        <v>0.33106999999999998</v>
      </c>
      <c r="CR78" s="31">
        <v>1.6553999999999999E-2</v>
      </c>
      <c r="CS78" s="31">
        <v>14.135999999999999</v>
      </c>
      <c r="CT78" s="31">
        <v>492.59</v>
      </c>
      <c r="CU78" s="31">
        <v>1.9331</v>
      </c>
    </row>
    <row r="79" spans="1:99" x14ac:dyDescent="0.35">
      <c r="A79" s="16">
        <v>142</v>
      </c>
      <c r="B79" s="25">
        <v>43</v>
      </c>
      <c r="C79" s="14" t="s">
        <v>108</v>
      </c>
      <c r="D79" s="22">
        <v>1</v>
      </c>
      <c r="E79" s="7">
        <v>0</v>
      </c>
      <c r="F79" s="18">
        <v>0</v>
      </c>
      <c r="G79" s="18">
        <v>0</v>
      </c>
      <c r="H79" s="18" t="str">
        <f t="shared" si="15"/>
        <v>no</v>
      </c>
      <c r="I79" s="34">
        <v>87.916666666666671</v>
      </c>
      <c r="J79" s="31">
        <v>15.3</v>
      </c>
      <c r="K79" s="31">
        <v>32.299999999999997</v>
      </c>
      <c r="L79" s="31" t="str">
        <f t="shared" si="16"/>
        <v>Positive</v>
      </c>
      <c r="M79" s="33">
        <v>3</v>
      </c>
      <c r="N79" s="18" t="s">
        <v>19</v>
      </c>
      <c r="O79" s="16">
        <v>20</v>
      </c>
      <c r="P79" s="31" t="s">
        <v>120</v>
      </c>
      <c r="Q79" s="19" t="s">
        <v>62</v>
      </c>
      <c r="R79" s="19">
        <v>41.7</v>
      </c>
      <c r="S79" s="19">
        <v>42.9</v>
      </c>
      <c r="T79" s="47" t="s">
        <v>36</v>
      </c>
      <c r="U79" s="55" t="s">
        <v>94</v>
      </c>
      <c r="V79" s="53">
        <v>1980.864</v>
      </c>
      <c r="W79" s="53">
        <v>2019.5840000000001</v>
      </c>
      <c r="X79" s="53">
        <v>922.17600000000004</v>
      </c>
      <c r="Y79" s="53" t="str">
        <f t="shared" si="17"/>
        <v>no</v>
      </c>
      <c r="Z79" s="53" t="str">
        <f t="shared" si="18"/>
        <v>no</v>
      </c>
      <c r="AA79" s="31">
        <v>21.99</v>
      </c>
      <c r="AB79" s="31">
        <v>22.79</v>
      </c>
      <c r="AC79" s="31">
        <v>14.97</v>
      </c>
      <c r="AD79" s="31">
        <v>25.62</v>
      </c>
      <c r="AE79" s="31">
        <v>28.8</v>
      </c>
      <c r="AF79" s="31">
        <v>21.59</v>
      </c>
      <c r="AG79" s="31">
        <v>9.27</v>
      </c>
      <c r="AH79" s="31">
        <v>11</v>
      </c>
      <c r="AI79" s="31">
        <v>5.41</v>
      </c>
      <c r="AJ79" s="2">
        <v>5.8807943999999992</v>
      </c>
      <c r="AK79" s="2">
        <v>6.4413589499999988</v>
      </c>
      <c r="AL79" s="2">
        <v>7.7596096499999989</v>
      </c>
      <c r="AM79" s="31">
        <v>4.68</v>
      </c>
      <c r="AN79" s="31">
        <v>4.3099999999999996</v>
      </c>
      <c r="AO79" s="31">
        <v>3.62</v>
      </c>
      <c r="AP79" s="31">
        <v>2.56</v>
      </c>
      <c r="AQ79" s="31">
        <v>2.3199999999999998</v>
      </c>
      <c r="AR79" s="31">
        <v>1.39</v>
      </c>
      <c r="AS79" s="31">
        <v>2.34</v>
      </c>
      <c r="AT79" s="31">
        <v>1.4</v>
      </c>
      <c r="AU79" s="31">
        <v>0.45</v>
      </c>
      <c r="AV79" s="31">
        <f t="shared" si="19"/>
        <v>9.58</v>
      </c>
      <c r="AW79" s="31">
        <f t="shared" si="20"/>
        <v>8.0299999999999994</v>
      </c>
      <c r="AX79" s="31">
        <f t="shared" si="21"/>
        <v>5.46</v>
      </c>
      <c r="AY79" s="31" t="str">
        <f t="shared" si="22"/>
        <v>Yes</v>
      </c>
      <c r="AZ79" s="31" t="str">
        <f t="shared" si="23"/>
        <v>No</v>
      </c>
      <c r="BA79" s="53">
        <v>407.14240000000001</v>
      </c>
      <c r="BB79" s="53">
        <v>292.07040000000001</v>
      </c>
      <c r="BC79" s="53">
        <v>45.877760000000002</v>
      </c>
      <c r="BD79" s="53">
        <v>233.7792</v>
      </c>
      <c r="BE79" s="53">
        <v>309.8304</v>
      </c>
      <c r="BF79" s="53">
        <v>118.3488</v>
      </c>
      <c r="BG79" s="53">
        <v>285.08159999999998</v>
      </c>
      <c r="BH79" s="53">
        <v>377.19040000000001</v>
      </c>
      <c r="BI79" s="53">
        <v>203.6352</v>
      </c>
      <c r="BJ79" s="31">
        <v>2.86</v>
      </c>
      <c r="BK79" s="31">
        <v>3.48</v>
      </c>
      <c r="BL79" s="31">
        <v>2.74</v>
      </c>
      <c r="BM79" s="31">
        <v>1.97</v>
      </c>
      <c r="BN79" s="31">
        <v>2.1800000000000002</v>
      </c>
      <c r="BO79" s="31">
        <v>1.2</v>
      </c>
      <c r="BP79" s="31">
        <v>2.2200000000000002</v>
      </c>
      <c r="BQ79" s="31">
        <v>1.39</v>
      </c>
      <c r="BR79" s="31">
        <v>0.44</v>
      </c>
      <c r="BS79" s="31">
        <f t="shared" si="24"/>
        <v>7.0500000000000007</v>
      </c>
      <c r="BT79" s="31">
        <f t="shared" si="25"/>
        <v>7.05</v>
      </c>
      <c r="BU79" s="31">
        <f t="shared" si="26"/>
        <v>4.3800000000000008</v>
      </c>
      <c r="BV79" s="31">
        <v>723.92</v>
      </c>
      <c r="BW79" s="31">
        <v>564.53</v>
      </c>
      <c r="BX79" s="31">
        <v>546.28</v>
      </c>
      <c r="BY79" s="31">
        <v>1.67</v>
      </c>
      <c r="BZ79" s="31">
        <v>1.67</v>
      </c>
      <c r="CA79" s="31">
        <v>1.67</v>
      </c>
      <c r="CB79" s="55" t="s">
        <v>108</v>
      </c>
      <c r="CC79" s="55" t="s">
        <v>36</v>
      </c>
      <c r="CD79" s="55" t="s">
        <v>94</v>
      </c>
      <c r="CE79">
        <v>7.8</v>
      </c>
      <c r="CF79" s="31">
        <v>6574.7</v>
      </c>
      <c r="CG79" s="31">
        <v>5.1371000000000002</v>
      </c>
      <c r="CH79" s="31">
        <v>1.4619851999999998</v>
      </c>
      <c r="CI79" s="31">
        <v>2.3363999999999998</v>
      </c>
      <c r="CJ79" s="31">
        <v>1.2299</v>
      </c>
      <c r="CK79" s="31">
        <v>0.78725999999999996</v>
      </c>
      <c r="CL79" s="31">
        <f t="shared" si="14"/>
        <v>4.3535599999999999</v>
      </c>
      <c r="CM79" s="31">
        <v>610.25</v>
      </c>
      <c r="CN79" s="31">
        <v>1080.5</v>
      </c>
      <c r="CO79" s="31">
        <v>1736.3</v>
      </c>
      <c r="CP79" s="31">
        <v>1.6906000000000001</v>
      </c>
      <c r="CQ79" s="31">
        <v>1.2190000000000001</v>
      </c>
      <c r="CR79" s="31">
        <v>0.63488999999999995</v>
      </c>
      <c r="CS79" s="31">
        <v>24.893999999999998</v>
      </c>
      <c r="CT79" s="31">
        <v>555.71</v>
      </c>
      <c r="CU79" s="31">
        <v>1.7641</v>
      </c>
    </row>
    <row r="80" spans="1:99" x14ac:dyDescent="0.35">
      <c r="A80" s="16">
        <v>144</v>
      </c>
      <c r="B80" s="20">
        <v>31</v>
      </c>
      <c r="C80" s="14" t="s">
        <v>108</v>
      </c>
      <c r="D80" s="22">
        <v>0</v>
      </c>
      <c r="E80" s="7">
        <v>23</v>
      </c>
      <c r="F80" s="18">
        <v>2</v>
      </c>
      <c r="G80" s="18">
        <v>21</v>
      </c>
      <c r="H80" s="18" t="str">
        <f t="shared" si="15"/>
        <v>no</v>
      </c>
      <c r="I80" s="34">
        <v>80</v>
      </c>
      <c r="J80" s="31">
        <v>23.2</v>
      </c>
      <c r="K80" s="31">
        <v>40</v>
      </c>
      <c r="L80" s="31" t="str">
        <f t="shared" si="16"/>
        <v>Negative</v>
      </c>
      <c r="M80" s="33">
        <v>7</v>
      </c>
      <c r="N80" s="18" t="s">
        <v>19</v>
      </c>
      <c r="O80" s="16">
        <v>12</v>
      </c>
      <c r="P80" s="31" t="s">
        <v>118</v>
      </c>
      <c r="Q80" s="19"/>
      <c r="R80" s="19">
        <v>19.7</v>
      </c>
      <c r="S80" s="19">
        <v>18.2</v>
      </c>
      <c r="T80" s="47" t="s">
        <v>36</v>
      </c>
      <c r="U80" s="55" t="s">
        <v>93</v>
      </c>
      <c r="V80" s="53">
        <v>1578.3679999999999</v>
      </c>
      <c r="W80" s="53">
        <v>1383.424</v>
      </c>
      <c r="X80" s="53">
        <v>197.38239999999999</v>
      </c>
      <c r="Y80" s="53" t="str">
        <f t="shared" si="17"/>
        <v>yes</v>
      </c>
      <c r="Z80" s="53" t="str">
        <f t="shared" si="18"/>
        <v>yes</v>
      </c>
      <c r="AA80" s="31">
        <v>15.47</v>
      </c>
      <c r="AB80" s="31">
        <v>16.809999999999999</v>
      </c>
      <c r="AC80" s="31">
        <v>2.35</v>
      </c>
      <c r="AD80" s="31">
        <v>15.17</v>
      </c>
      <c r="AE80" s="31">
        <v>15.35</v>
      </c>
      <c r="AF80" s="31">
        <v>10.84</v>
      </c>
      <c r="AG80" s="31">
        <v>6.59</v>
      </c>
      <c r="AH80" s="31">
        <v>3.8</v>
      </c>
      <c r="AI80" s="31">
        <v>4.83</v>
      </c>
      <c r="AJ80" s="2">
        <v>22.878425700000001</v>
      </c>
      <c r="AK80" s="2">
        <v>7.4269669499999988</v>
      </c>
      <c r="AL80" s="2">
        <v>3.5913091499999998</v>
      </c>
      <c r="AM80" s="31">
        <v>5.29</v>
      </c>
      <c r="AN80" s="31">
        <v>5.27</v>
      </c>
      <c r="AO80" s="31">
        <v>2.77</v>
      </c>
      <c r="AP80" s="31">
        <v>2.34</v>
      </c>
      <c r="AQ80" s="31">
        <v>1.34</v>
      </c>
      <c r="AR80" s="31">
        <v>0.65</v>
      </c>
      <c r="AS80" s="31">
        <v>0.84</v>
      </c>
      <c r="AT80" s="31">
        <v>0.26</v>
      </c>
      <c r="AU80" s="31">
        <v>0.1</v>
      </c>
      <c r="AV80" s="31">
        <f t="shared" si="19"/>
        <v>8.4700000000000006</v>
      </c>
      <c r="AW80" s="31">
        <f t="shared" si="20"/>
        <v>6.8699999999999992</v>
      </c>
      <c r="AX80" s="31">
        <f t="shared" si="21"/>
        <v>3.52</v>
      </c>
      <c r="AY80" s="31" t="str">
        <f t="shared" si="22"/>
        <v>Yes</v>
      </c>
      <c r="AZ80" s="31" t="str">
        <f t="shared" si="23"/>
        <v>Yes</v>
      </c>
      <c r="BA80" s="53">
        <v>69.215999999999994</v>
      </c>
      <c r="BB80" s="53">
        <v>22.979839999999999</v>
      </c>
      <c r="BC80" s="53">
        <v>0.58048</v>
      </c>
      <c r="BD80" s="53">
        <v>157.74720000000002</v>
      </c>
      <c r="BE80" s="53">
        <v>97.12</v>
      </c>
      <c r="BF80" s="53">
        <v>12.624000000000001</v>
      </c>
      <c r="BG80" s="53">
        <v>259.28320000000002</v>
      </c>
      <c r="BH80" s="53">
        <v>272.89600000000002</v>
      </c>
      <c r="BI80" s="53">
        <v>31.4176</v>
      </c>
      <c r="BJ80" s="31">
        <v>2.35</v>
      </c>
      <c r="BK80" s="31">
        <v>2.97</v>
      </c>
      <c r="BL80" s="31">
        <v>0.36</v>
      </c>
      <c r="BM80" s="31">
        <v>1.31</v>
      </c>
      <c r="BN80" s="31">
        <v>0.88</v>
      </c>
      <c r="BO80" s="31">
        <v>0.13</v>
      </c>
      <c r="BP80" s="31">
        <v>0.54</v>
      </c>
      <c r="BQ80" s="31">
        <v>0.18</v>
      </c>
      <c r="BR80" s="31">
        <v>0.01</v>
      </c>
      <c r="BS80" s="31">
        <f t="shared" si="24"/>
        <v>4.2</v>
      </c>
      <c r="BT80" s="31">
        <f t="shared" si="25"/>
        <v>4.03</v>
      </c>
      <c r="BU80" s="31">
        <f t="shared" si="26"/>
        <v>0.5</v>
      </c>
      <c r="BV80" s="31">
        <v>856.09</v>
      </c>
      <c r="BW80" s="31">
        <v>541.77</v>
      </c>
      <c r="BX80" s="31">
        <v>702.72</v>
      </c>
      <c r="BY80" s="31">
        <v>2.39</v>
      </c>
      <c r="BZ80" s="31">
        <v>2.39</v>
      </c>
      <c r="CA80" s="31">
        <v>2.39</v>
      </c>
      <c r="CB80" s="55"/>
      <c r="CC80" s="55"/>
      <c r="CD80" s="55"/>
    </row>
    <row r="81" spans="1:99" x14ac:dyDescent="0.35">
      <c r="A81" s="16">
        <v>145</v>
      </c>
      <c r="B81" s="26">
        <v>19</v>
      </c>
      <c r="C81" s="14" t="s">
        <v>126</v>
      </c>
      <c r="D81" s="18">
        <v>1</v>
      </c>
      <c r="E81" s="7">
        <v>14</v>
      </c>
      <c r="F81" s="18">
        <v>3</v>
      </c>
      <c r="G81" s="18">
        <v>11</v>
      </c>
      <c r="H81" s="18" t="str">
        <f t="shared" si="15"/>
        <v>no</v>
      </c>
      <c r="I81" s="34">
        <v>64.17</v>
      </c>
      <c r="J81" s="31">
        <v>15.8</v>
      </c>
      <c r="K81" s="31">
        <v>40</v>
      </c>
      <c r="L81" s="31" t="str">
        <f t="shared" si="16"/>
        <v>Negative</v>
      </c>
      <c r="M81" s="33">
        <v>4</v>
      </c>
      <c r="N81" s="18" t="s">
        <v>19</v>
      </c>
      <c r="O81" s="16">
        <v>8</v>
      </c>
      <c r="P81" s="31" t="s">
        <v>118</v>
      </c>
      <c r="Q81" s="19"/>
      <c r="R81" s="19">
        <v>22.1</v>
      </c>
      <c r="S81" s="19">
        <v>24</v>
      </c>
      <c r="T81" s="47" t="s">
        <v>35</v>
      </c>
      <c r="U81" s="59" t="s">
        <v>93</v>
      </c>
      <c r="V81" s="53">
        <v>1253.568</v>
      </c>
      <c r="W81" s="53">
        <v>147.29599999999999</v>
      </c>
      <c r="X81" s="53">
        <v>12.912000000000001</v>
      </c>
      <c r="Y81" s="53" t="str">
        <f t="shared" si="17"/>
        <v>yes</v>
      </c>
      <c r="Z81" s="53" t="str">
        <f t="shared" si="18"/>
        <v>yes</v>
      </c>
      <c r="AA81" s="31">
        <v>15.6</v>
      </c>
      <c r="AB81" s="31">
        <v>3.51</v>
      </c>
      <c r="AC81" s="31">
        <v>0.38</v>
      </c>
      <c r="AD81" s="31">
        <v>28.31</v>
      </c>
      <c r="AE81" s="31">
        <v>13.88</v>
      </c>
      <c r="AF81" s="31">
        <v>10.84</v>
      </c>
      <c r="AG81" s="31">
        <v>6.98</v>
      </c>
      <c r="AH81" s="31">
        <v>7</v>
      </c>
      <c r="AI81" s="31">
        <v>3.19</v>
      </c>
      <c r="AJ81" s="2">
        <v>7.0881641999999987</v>
      </c>
      <c r="AK81" s="2">
        <v>1.4311849499999998</v>
      </c>
      <c r="AL81" s="2">
        <v>0</v>
      </c>
      <c r="AM81" s="31">
        <v>6.41</v>
      </c>
      <c r="AN81" s="31">
        <v>7.7</v>
      </c>
      <c r="AO81" s="31">
        <v>3.18</v>
      </c>
      <c r="AP81" s="31">
        <v>2.99</v>
      </c>
      <c r="AQ81" s="31">
        <v>1</v>
      </c>
      <c r="AR81" s="31">
        <v>0.43</v>
      </c>
      <c r="AS81" s="31">
        <v>4.01</v>
      </c>
      <c r="AT81" s="31">
        <v>0.27</v>
      </c>
      <c r="AU81" s="31">
        <v>0.01</v>
      </c>
      <c r="AV81" s="31">
        <f t="shared" si="19"/>
        <v>13.41</v>
      </c>
      <c r="AW81" s="31">
        <f t="shared" si="20"/>
        <v>8.9699999999999989</v>
      </c>
      <c r="AX81" s="31">
        <f t="shared" si="21"/>
        <v>3.62</v>
      </c>
      <c r="AY81" s="31" t="str">
        <f t="shared" si="22"/>
        <v>Yes</v>
      </c>
      <c r="AZ81" s="31" t="str">
        <f t="shared" si="23"/>
        <v>Yes</v>
      </c>
      <c r="BA81" s="53">
        <v>378.9504</v>
      </c>
      <c r="BB81" s="53">
        <v>13.114879999999999</v>
      </c>
      <c r="BC81" s="53">
        <v>0</v>
      </c>
      <c r="BD81" s="53">
        <v>196.72320000000002</v>
      </c>
      <c r="BE81" s="53">
        <v>20.496639999999999</v>
      </c>
      <c r="BF81" s="53">
        <v>2.5689600000000001</v>
      </c>
      <c r="BG81" s="53">
        <v>243.95520000000002</v>
      </c>
      <c r="BH81" s="53">
        <v>38.409599999999998</v>
      </c>
      <c r="BI81" s="53">
        <v>3.9091199999999997</v>
      </c>
      <c r="BJ81" s="31">
        <v>2.96</v>
      </c>
      <c r="BK81" s="31">
        <v>0.92</v>
      </c>
      <c r="BL81" s="31">
        <v>0.11</v>
      </c>
      <c r="BM81" s="31">
        <v>2.16</v>
      </c>
      <c r="BN81" s="31">
        <v>0.42</v>
      </c>
      <c r="BO81" s="31">
        <v>7.0000000000000007E-2</v>
      </c>
      <c r="BP81" s="31">
        <v>3.87</v>
      </c>
      <c r="BQ81" s="31">
        <v>0.24</v>
      </c>
      <c r="BR81" s="31">
        <v>0</v>
      </c>
      <c r="BS81" s="31">
        <f t="shared" si="24"/>
        <v>8.99</v>
      </c>
      <c r="BT81" s="31">
        <f t="shared" si="25"/>
        <v>1.58</v>
      </c>
      <c r="BU81" s="31">
        <f t="shared" si="26"/>
        <v>0.18</v>
      </c>
      <c r="BV81" s="31">
        <v>642.05999999999995</v>
      </c>
      <c r="BW81" s="31">
        <v>480.65</v>
      </c>
      <c r="BX81" s="31">
        <v>646.07000000000005</v>
      </c>
      <c r="BY81" s="31">
        <v>1.44</v>
      </c>
      <c r="BZ81" s="31">
        <v>1.44</v>
      </c>
      <c r="CA81" s="31">
        <v>1.44</v>
      </c>
      <c r="CB81" s="55" t="s">
        <v>108</v>
      </c>
      <c r="CC81" s="59" t="s">
        <v>35</v>
      </c>
      <c r="CD81" s="59" t="s">
        <v>42</v>
      </c>
      <c r="CE81">
        <v>2.1</v>
      </c>
      <c r="CF81" s="31">
        <v>248.08</v>
      </c>
      <c r="CG81" s="31">
        <v>0.35859999999999997</v>
      </c>
      <c r="CH81" s="31">
        <v>2.2586849999999999E-2</v>
      </c>
      <c r="CI81" s="31">
        <v>3.2597</v>
      </c>
      <c r="CJ81" s="31">
        <v>0.91444000000000003</v>
      </c>
      <c r="CK81" s="31">
        <v>0.23308999999999999</v>
      </c>
      <c r="CL81" s="31">
        <f t="shared" si="14"/>
        <v>4.4072300000000002</v>
      </c>
      <c r="CM81" s="31">
        <v>51.584000000000003</v>
      </c>
      <c r="CN81" s="31">
        <v>40.637</v>
      </c>
      <c r="CO81" s="31">
        <v>32.753</v>
      </c>
      <c r="CP81" s="31">
        <v>0.16854</v>
      </c>
      <c r="CQ81" s="31">
        <v>9.6823000000000006E-2</v>
      </c>
      <c r="CR81" s="31">
        <v>4.3032000000000001E-2</v>
      </c>
      <c r="CS81" s="31">
        <v>11.345000000000001</v>
      </c>
      <c r="CT81" s="31">
        <v>635.49</v>
      </c>
      <c r="CU81" s="31">
        <v>1.7847</v>
      </c>
    </row>
    <row r="82" spans="1:99" x14ac:dyDescent="0.35">
      <c r="A82" s="16">
        <v>146</v>
      </c>
      <c r="B82" s="26">
        <v>20</v>
      </c>
      <c r="C82" s="14" t="s">
        <v>108</v>
      </c>
      <c r="D82" s="18">
        <v>0</v>
      </c>
      <c r="E82" s="7">
        <v>0</v>
      </c>
      <c r="F82" s="18">
        <v>0</v>
      </c>
      <c r="G82" s="18">
        <v>0</v>
      </c>
      <c r="H82" s="18" t="str">
        <f t="shared" si="15"/>
        <v>no</v>
      </c>
      <c r="I82" s="34">
        <v>69.17</v>
      </c>
      <c r="J82" s="31">
        <v>25.7</v>
      </c>
      <c r="K82" s="31">
        <v>35</v>
      </c>
      <c r="L82" s="31" t="str">
        <f t="shared" si="16"/>
        <v>Positive</v>
      </c>
      <c r="M82" s="33">
        <v>8</v>
      </c>
      <c r="N82" s="18" t="s">
        <v>19</v>
      </c>
      <c r="O82" s="16">
        <v>8</v>
      </c>
      <c r="P82" s="31" t="s">
        <v>118</v>
      </c>
      <c r="Q82" s="19"/>
      <c r="R82" s="19">
        <v>16.8</v>
      </c>
      <c r="S82" s="19">
        <v>16.7</v>
      </c>
      <c r="T82" s="47" t="s">
        <v>35</v>
      </c>
      <c r="U82" s="59" t="s">
        <v>101</v>
      </c>
      <c r="V82" s="53">
        <v>2685.056</v>
      </c>
      <c r="W82" s="53">
        <v>1872.192</v>
      </c>
      <c r="X82" s="53">
        <v>524.24959999999999</v>
      </c>
      <c r="Y82" s="53" t="str">
        <f t="shared" si="17"/>
        <v>yes</v>
      </c>
      <c r="Z82" s="53" t="str">
        <f t="shared" si="18"/>
        <v>yes</v>
      </c>
      <c r="AA82" s="31">
        <v>21.49</v>
      </c>
      <c r="AB82" s="31">
        <v>15.73</v>
      </c>
      <c r="AC82" s="31">
        <v>6.82</v>
      </c>
      <c r="AD82" s="31">
        <v>28.29</v>
      </c>
      <c r="AE82" s="31">
        <v>25.94</v>
      </c>
      <c r="AF82" s="31">
        <v>17.78</v>
      </c>
      <c r="AG82" s="31">
        <v>6.54</v>
      </c>
      <c r="AH82" s="31">
        <v>3.4</v>
      </c>
      <c r="AI82" s="31">
        <v>3.93</v>
      </c>
      <c r="AJ82" s="2">
        <v>11.523400199999999</v>
      </c>
      <c r="AK82" s="2">
        <v>1.9773760500000002</v>
      </c>
      <c r="AL82" s="2">
        <v>1.7535608999999996</v>
      </c>
      <c r="AM82" s="31">
        <v>6.49</v>
      </c>
      <c r="AN82" s="31">
        <v>5.03</v>
      </c>
      <c r="AO82" s="31">
        <v>3.5</v>
      </c>
      <c r="AP82" s="31">
        <v>4.41</v>
      </c>
      <c r="AQ82" s="31">
        <v>3.44</v>
      </c>
      <c r="AR82" s="31">
        <v>1.29</v>
      </c>
      <c r="AS82" s="31">
        <v>4.93</v>
      </c>
      <c r="AT82" s="31">
        <v>3.14</v>
      </c>
      <c r="AU82" s="31">
        <v>0.26</v>
      </c>
      <c r="AV82" s="31">
        <f t="shared" si="19"/>
        <v>15.83</v>
      </c>
      <c r="AW82" s="31">
        <f t="shared" si="20"/>
        <v>11.610000000000001</v>
      </c>
      <c r="AX82" s="31">
        <f t="shared" si="21"/>
        <v>5.05</v>
      </c>
      <c r="AY82" s="31" t="str">
        <f t="shared" si="22"/>
        <v>Yes</v>
      </c>
      <c r="AZ82" s="31" t="str">
        <f t="shared" si="23"/>
        <v>Yes</v>
      </c>
      <c r="BA82" s="53">
        <v>835.32799999999997</v>
      </c>
      <c r="BB82" s="53">
        <v>584.40319999999997</v>
      </c>
      <c r="BC82" s="53">
        <v>28.78528</v>
      </c>
      <c r="BD82" s="53">
        <v>520.10239999999999</v>
      </c>
      <c r="BE82" s="53">
        <v>447.96159999999998</v>
      </c>
      <c r="BF82" s="53">
        <v>106.4256</v>
      </c>
      <c r="BG82" s="53">
        <v>496.30079999999998</v>
      </c>
      <c r="BH82" s="53">
        <v>355.69279999999998</v>
      </c>
      <c r="BI82" s="53">
        <v>147.9616</v>
      </c>
      <c r="BJ82" s="31">
        <v>4.07</v>
      </c>
      <c r="BK82" s="31">
        <v>3.21</v>
      </c>
      <c r="BL82" s="31">
        <v>1.8</v>
      </c>
      <c r="BM82" s="31">
        <v>3.65</v>
      </c>
      <c r="BN82" s="31">
        <v>3.15</v>
      </c>
      <c r="BO82" s="31">
        <v>1.02</v>
      </c>
      <c r="BP82" s="31">
        <v>4.72</v>
      </c>
      <c r="BQ82" s="31">
        <v>3.13</v>
      </c>
      <c r="BR82" s="31">
        <v>0.24</v>
      </c>
      <c r="BS82" s="31">
        <f t="shared" si="24"/>
        <v>12.440000000000001</v>
      </c>
      <c r="BT82" s="31">
        <f t="shared" si="25"/>
        <v>9.4899999999999984</v>
      </c>
      <c r="BU82" s="31">
        <f t="shared" si="26"/>
        <v>3.0600000000000005</v>
      </c>
      <c r="BV82" s="31">
        <v>598.19000000000005</v>
      </c>
      <c r="BW82" s="31">
        <v>518.03</v>
      </c>
      <c r="BX82" s="31">
        <v>469.09</v>
      </c>
      <c r="BY82" s="31">
        <v>2.0499999999999998</v>
      </c>
      <c r="BZ82" s="31">
        <v>2.0499999999999998</v>
      </c>
      <c r="CA82" s="31">
        <v>2.0499999999999998</v>
      </c>
      <c r="CB82" s="55" t="s">
        <v>108</v>
      </c>
      <c r="CC82" s="59" t="s">
        <v>36</v>
      </c>
      <c r="CD82" s="59" t="s">
        <v>101</v>
      </c>
      <c r="CE82">
        <v>3.8</v>
      </c>
      <c r="CF82" s="31">
        <v>1202.5999999999999</v>
      </c>
      <c r="CG82" s="31">
        <v>0.66334000000000004</v>
      </c>
      <c r="CH82" s="31">
        <v>0.1519479</v>
      </c>
      <c r="CI82" s="31">
        <v>1.7166999999999999</v>
      </c>
      <c r="CJ82" s="31">
        <v>0.63600999999999996</v>
      </c>
      <c r="CK82" s="31">
        <v>0.22359999999999999</v>
      </c>
      <c r="CL82" s="31">
        <f t="shared" si="14"/>
        <v>2.5763099999999999</v>
      </c>
      <c r="CM82" s="31">
        <v>158.63</v>
      </c>
      <c r="CN82" s="31">
        <v>170.68</v>
      </c>
      <c r="CO82" s="31">
        <v>161.06</v>
      </c>
      <c r="CP82" s="31">
        <v>0.21862999999999999</v>
      </c>
      <c r="CQ82" s="31">
        <v>0.13913</v>
      </c>
      <c r="CR82" s="31">
        <v>5.9625999999999998E-2</v>
      </c>
      <c r="CS82" s="31">
        <v>13.583</v>
      </c>
      <c r="CT82" s="31">
        <v>535.96</v>
      </c>
      <c r="CU82" s="31">
        <v>2.5760999999999998</v>
      </c>
    </row>
    <row r="83" spans="1:99" x14ac:dyDescent="0.35">
      <c r="A83" s="16">
        <v>147</v>
      </c>
      <c r="B83" s="26">
        <v>23</v>
      </c>
      <c r="C83" s="14" t="s">
        <v>126</v>
      </c>
      <c r="D83" s="18">
        <v>0</v>
      </c>
      <c r="E83" s="7">
        <v>0</v>
      </c>
      <c r="F83" s="18">
        <v>0</v>
      </c>
      <c r="G83" s="18">
        <v>0</v>
      </c>
      <c r="H83" s="18" t="str">
        <f t="shared" si="15"/>
        <v>no</v>
      </c>
      <c r="I83" s="34">
        <v>65</v>
      </c>
      <c r="J83" s="31">
        <v>14.6</v>
      </c>
      <c r="K83" s="31">
        <v>40</v>
      </c>
      <c r="L83" s="31" t="str">
        <f t="shared" si="16"/>
        <v>Negative</v>
      </c>
      <c r="M83" s="33">
        <v>5</v>
      </c>
      <c r="N83" s="18" t="s">
        <v>22</v>
      </c>
      <c r="O83" s="16">
        <v>8</v>
      </c>
      <c r="P83" s="31" t="s">
        <v>118</v>
      </c>
      <c r="Q83" s="19"/>
      <c r="R83" s="19">
        <v>19</v>
      </c>
      <c r="S83" s="19">
        <v>20.3</v>
      </c>
      <c r="T83" s="47" t="s">
        <v>36</v>
      </c>
      <c r="U83" s="59" t="s">
        <v>94</v>
      </c>
      <c r="V83" s="53">
        <v>2854.4</v>
      </c>
      <c r="W83" s="53">
        <v>2802.4960000000001</v>
      </c>
      <c r="X83" s="53">
        <v>294.79040000000003</v>
      </c>
      <c r="Y83" s="53" t="str">
        <f t="shared" si="17"/>
        <v>no</v>
      </c>
      <c r="Z83" s="53" t="str">
        <f t="shared" si="18"/>
        <v>yes</v>
      </c>
      <c r="AA83" s="31">
        <v>23.38</v>
      </c>
      <c r="AB83" s="31">
        <v>24.83</v>
      </c>
      <c r="AC83" s="31">
        <v>3.2</v>
      </c>
      <c r="AD83" s="31">
        <v>19.37</v>
      </c>
      <c r="AE83" s="31">
        <v>19.64</v>
      </c>
      <c r="AF83" s="31">
        <v>13.52</v>
      </c>
      <c r="AG83" s="31">
        <v>9.5</v>
      </c>
      <c r="AH83" s="31">
        <v>9</v>
      </c>
      <c r="AI83" s="31">
        <v>2.86</v>
      </c>
      <c r="AJ83" s="2">
        <v>21.223425599999995</v>
      </c>
      <c r="AK83" s="2">
        <v>12.43714095</v>
      </c>
      <c r="AL83" s="2">
        <v>0</v>
      </c>
      <c r="AM83" s="31">
        <v>3.73</v>
      </c>
      <c r="AN83" s="31">
        <v>3.37</v>
      </c>
      <c r="AO83" s="31">
        <v>1.53</v>
      </c>
      <c r="AP83" s="31">
        <v>1.63</v>
      </c>
      <c r="AQ83" s="31">
        <v>1.28</v>
      </c>
      <c r="AR83" s="31">
        <v>0.42</v>
      </c>
      <c r="AS83" s="31">
        <v>1.03</v>
      </c>
      <c r="AT83" s="31">
        <v>0.8</v>
      </c>
      <c r="AU83" s="31">
        <v>0.23</v>
      </c>
      <c r="AV83" s="31">
        <f t="shared" si="19"/>
        <v>6.39</v>
      </c>
      <c r="AW83" s="31">
        <f t="shared" si="20"/>
        <v>5.45</v>
      </c>
      <c r="AX83" s="31">
        <f t="shared" si="21"/>
        <v>2.1800000000000002</v>
      </c>
      <c r="AY83" s="31" t="str">
        <f t="shared" si="22"/>
        <v>Yes</v>
      </c>
      <c r="AZ83" s="31" t="str">
        <f t="shared" si="23"/>
        <v>Yes</v>
      </c>
      <c r="BA83" s="53">
        <v>268.95999999999998</v>
      </c>
      <c r="BB83" s="53">
        <v>247.55199999999999</v>
      </c>
      <c r="BC83" s="53">
        <v>27.00928</v>
      </c>
      <c r="BD83" s="53">
        <v>179.2192</v>
      </c>
      <c r="BE83" s="53">
        <v>241.36960000000002</v>
      </c>
      <c r="BF83" s="53">
        <v>32.799999999999997</v>
      </c>
      <c r="BG83" s="53">
        <v>320.04480000000001</v>
      </c>
      <c r="BH83" s="53">
        <v>394.00959999999998</v>
      </c>
      <c r="BI83" s="53">
        <v>47.745280000000001</v>
      </c>
      <c r="BJ83" s="31">
        <v>2.17</v>
      </c>
      <c r="BK83" s="31">
        <v>2.8</v>
      </c>
      <c r="BL83" s="31">
        <v>0.46</v>
      </c>
      <c r="BM83" s="31">
        <v>1.0900000000000001</v>
      </c>
      <c r="BN83" s="31">
        <v>1.23</v>
      </c>
      <c r="BO83" s="31">
        <v>0.28999999999999998</v>
      </c>
      <c r="BP83" s="31">
        <v>0.91</v>
      </c>
      <c r="BQ83" s="31">
        <v>0.8</v>
      </c>
      <c r="BR83" s="31">
        <v>0.22</v>
      </c>
      <c r="BS83" s="31">
        <f t="shared" si="24"/>
        <v>4.17</v>
      </c>
      <c r="BT83" s="31">
        <f t="shared" si="25"/>
        <v>4.8299999999999992</v>
      </c>
      <c r="BU83" s="31">
        <f t="shared" si="26"/>
        <v>0.97</v>
      </c>
      <c r="BV83" s="31">
        <v>511.61</v>
      </c>
      <c r="BW83" s="31">
        <v>503.94</v>
      </c>
      <c r="BX83" s="31">
        <v>497.57</v>
      </c>
      <c r="BY83" s="31">
        <v>2.5299999999999998</v>
      </c>
      <c r="BZ83" s="31">
        <v>2.5299999999999998</v>
      </c>
      <c r="CA83" s="31">
        <v>2.5299999999999998</v>
      </c>
      <c r="CB83" s="59"/>
      <c r="CC83" s="59"/>
      <c r="CD83" s="59"/>
    </row>
    <row r="84" spans="1:99" x14ac:dyDescent="0.35">
      <c r="A84" s="16">
        <v>149</v>
      </c>
      <c r="B84" s="26">
        <v>19</v>
      </c>
      <c r="C84" s="14" t="s">
        <v>126</v>
      </c>
      <c r="D84" s="18">
        <v>1</v>
      </c>
      <c r="E84" s="7">
        <v>4</v>
      </c>
      <c r="F84" s="18">
        <v>0</v>
      </c>
      <c r="G84" s="18">
        <v>4</v>
      </c>
      <c r="H84" s="18" t="str">
        <f t="shared" si="15"/>
        <v>no</v>
      </c>
      <c r="I84" s="34">
        <v>64.583333333333343</v>
      </c>
      <c r="J84" s="31">
        <v>13.6</v>
      </c>
      <c r="K84" s="31">
        <v>40</v>
      </c>
      <c r="L84" s="31" t="str">
        <f t="shared" si="16"/>
        <v>Negative</v>
      </c>
      <c r="M84" s="33">
        <v>3</v>
      </c>
      <c r="N84" s="18" t="s">
        <v>22</v>
      </c>
      <c r="O84" s="16">
        <v>12</v>
      </c>
      <c r="P84" s="31" t="s">
        <v>118</v>
      </c>
      <c r="Q84" s="19"/>
      <c r="R84" s="19">
        <v>18.7</v>
      </c>
      <c r="S84" s="19">
        <v>19.8</v>
      </c>
      <c r="T84" s="48" t="s">
        <v>35</v>
      </c>
      <c r="U84" s="60" t="s">
        <v>42</v>
      </c>
      <c r="V84" s="53">
        <v>901.69600000000003</v>
      </c>
      <c r="W84" s="53">
        <v>730.94399999999996</v>
      </c>
      <c r="X84" s="53">
        <v>313.47840000000002</v>
      </c>
      <c r="Y84" s="53" t="str">
        <f t="shared" si="17"/>
        <v>yes</v>
      </c>
      <c r="Z84" s="53" t="str">
        <f t="shared" si="18"/>
        <v>no</v>
      </c>
      <c r="AA84" s="31">
        <v>19.59</v>
      </c>
      <c r="AB84" s="31">
        <v>18.78</v>
      </c>
      <c r="AC84" s="31">
        <v>13</v>
      </c>
      <c r="AD84" s="31">
        <v>28.31</v>
      </c>
      <c r="AE84" s="31">
        <v>25.72</v>
      </c>
      <c r="AF84" s="31">
        <v>15.14</v>
      </c>
      <c r="AG84" s="31">
        <v>7.44</v>
      </c>
      <c r="AH84" s="31">
        <v>7</v>
      </c>
      <c r="AI84" s="31">
        <v>3.22</v>
      </c>
      <c r="AJ84" s="2">
        <v>5.5604717999999993</v>
      </c>
      <c r="AK84" s="2">
        <v>3.1436788499999997</v>
      </c>
      <c r="AL84" s="2">
        <v>0.91374074999999988</v>
      </c>
      <c r="AM84" s="31">
        <v>5.36</v>
      </c>
      <c r="AN84" s="31">
        <v>5.52</v>
      </c>
      <c r="AO84" s="31">
        <v>7.04</v>
      </c>
      <c r="AP84" s="31">
        <v>2.97</v>
      </c>
      <c r="AQ84" s="31">
        <v>3.81</v>
      </c>
      <c r="AR84" s="31">
        <v>2.83</v>
      </c>
      <c r="AS84" s="31">
        <v>8.66</v>
      </c>
      <c r="AT84" s="31">
        <v>4.71</v>
      </c>
      <c r="AU84" s="31">
        <v>1.7</v>
      </c>
      <c r="AV84" s="31">
        <f t="shared" si="19"/>
        <v>16.990000000000002</v>
      </c>
      <c r="AW84" s="31">
        <f t="shared" si="20"/>
        <v>14.04</v>
      </c>
      <c r="AX84" s="31">
        <f t="shared" si="21"/>
        <v>11.57</v>
      </c>
      <c r="AY84" s="31" t="str">
        <f t="shared" si="22"/>
        <v>Yes</v>
      </c>
      <c r="AZ84" s="31" t="str">
        <f t="shared" si="23"/>
        <v>No</v>
      </c>
      <c r="BA84" s="53">
        <v>444.97280000000001</v>
      </c>
      <c r="BB84" s="53">
        <v>224.93439999999998</v>
      </c>
      <c r="BC84" s="53">
        <v>51.854080000000003</v>
      </c>
      <c r="BD84" s="53">
        <v>109.6512</v>
      </c>
      <c r="BE84" s="53">
        <v>160.096</v>
      </c>
      <c r="BF84" s="53">
        <v>60.753279999999997</v>
      </c>
      <c r="BG84" s="53">
        <v>92.934399999999997</v>
      </c>
      <c r="BH84" s="53">
        <v>139.18079999999998</v>
      </c>
      <c r="BI84" s="53">
        <v>74.111999999999995</v>
      </c>
      <c r="BJ84" s="31">
        <v>2.0699999999999998</v>
      </c>
      <c r="BK84" s="31">
        <v>3.61</v>
      </c>
      <c r="BL84" s="31">
        <v>3.12</v>
      </c>
      <c r="BM84" s="31">
        <v>2.17</v>
      </c>
      <c r="BN84" s="31">
        <v>3.64</v>
      </c>
      <c r="BO84" s="31">
        <v>2.27</v>
      </c>
      <c r="BP84" s="31">
        <v>8.4</v>
      </c>
      <c r="BQ84" s="31">
        <v>4.6900000000000004</v>
      </c>
      <c r="BR84" s="31">
        <v>1.62</v>
      </c>
      <c r="BS84" s="31">
        <f t="shared" si="24"/>
        <v>12.64</v>
      </c>
      <c r="BT84" s="31">
        <f t="shared" si="25"/>
        <v>11.940000000000001</v>
      </c>
      <c r="BU84" s="31">
        <f t="shared" si="26"/>
        <v>7.0100000000000007</v>
      </c>
      <c r="BV84" s="31">
        <v>688.12</v>
      </c>
      <c r="BW84" s="31">
        <v>555.86</v>
      </c>
      <c r="BX84" s="31">
        <v>533.19000000000005</v>
      </c>
      <c r="BY84" s="31">
        <v>0.87</v>
      </c>
      <c r="BZ84" s="31">
        <v>0.87</v>
      </c>
      <c r="CA84" s="31">
        <v>0.87</v>
      </c>
      <c r="CB84" s="55" t="s">
        <v>108</v>
      </c>
      <c r="CC84" s="60" t="s">
        <v>35</v>
      </c>
      <c r="CD84" s="60" t="s">
        <v>92</v>
      </c>
      <c r="CE84">
        <v>1.8</v>
      </c>
      <c r="CF84" s="31">
        <v>1059.0999999999999</v>
      </c>
      <c r="CG84" s="31">
        <v>2.3610000000000002</v>
      </c>
      <c r="CH84" s="31">
        <v>0.21765510000000002</v>
      </c>
      <c r="CI84" s="31">
        <v>3.9205999999999999</v>
      </c>
      <c r="CJ84" s="31">
        <v>1.3129999999999999</v>
      </c>
      <c r="CK84" s="31">
        <v>0.69042000000000003</v>
      </c>
      <c r="CL84" s="31">
        <f t="shared" si="14"/>
        <v>5.9240200000000005</v>
      </c>
      <c r="CM84" s="31">
        <v>183.35</v>
      </c>
      <c r="CN84" s="31">
        <v>136</v>
      </c>
      <c r="CO84" s="31">
        <v>202.52</v>
      </c>
      <c r="CP84" s="31">
        <v>1.1281000000000001</v>
      </c>
      <c r="CQ84" s="31">
        <v>0.72123999999999999</v>
      </c>
      <c r="CR84" s="31">
        <v>0.41918</v>
      </c>
      <c r="CS84" s="31">
        <v>11.226000000000001</v>
      </c>
      <c r="CT84" s="31">
        <v>570.36</v>
      </c>
      <c r="CU84" s="31">
        <v>1.0382</v>
      </c>
    </row>
    <row r="85" spans="1:99" x14ac:dyDescent="0.35">
      <c r="A85" s="16">
        <v>150</v>
      </c>
      <c r="B85" s="26">
        <v>21</v>
      </c>
      <c r="C85" s="14" t="s">
        <v>108</v>
      </c>
      <c r="D85" s="18">
        <v>1</v>
      </c>
      <c r="E85" s="7">
        <v>60</v>
      </c>
      <c r="F85" s="18">
        <v>4</v>
      </c>
      <c r="G85" s="18">
        <v>56</v>
      </c>
      <c r="H85" s="18" t="str">
        <f t="shared" si="15"/>
        <v>Yes</v>
      </c>
      <c r="I85" s="34">
        <v>59.583333333333336</v>
      </c>
      <c r="J85" s="38">
        <v>18.899999999999999</v>
      </c>
      <c r="K85" s="31">
        <v>32.700000000000003</v>
      </c>
      <c r="L85" s="31" t="str">
        <f t="shared" si="16"/>
        <v>Positive</v>
      </c>
      <c r="M85" s="33">
        <v>6</v>
      </c>
      <c r="N85" s="18" t="s">
        <v>21</v>
      </c>
      <c r="O85" s="16">
        <v>4</v>
      </c>
      <c r="P85" s="31" t="s">
        <v>118</v>
      </c>
      <c r="Q85" s="16"/>
      <c r="R85" s="19">
        <v>19.3</v>
      </c>
      <c r="S85" s="19">
        <v>20</v>
      </c>
      <c r="T85" s="47" t="s">
        <v>36</v>
      </c>
      <c r="U85" s="59" t="s">
        <v>93</v>
      </c>
      <c r="V85" s="53">
        <v>477.12</v>
      </c>
      <c r="W85" s="53">
        <v>187.56479999999999</v>
      </c>
      <c r="X85" s="53">
        <v>48.485120000000002</v>
      </c>
      <c r="Y85" s="53" t="str">
        <f t="shared" si="17"/>
        <v>yes</v>
      </c>
      <c r="Z85" s="53" t="str">
        <f t="shared" si="18"/>
        <v>yes</v>
      </c>
      <c r="AA85" s="31">
        <v>3.88</v>
      </c>
      <c r="AB85" s="31">
        <v>2.2799999999999998</v>
      </c>
      <c r="AC85" s="31">
        <v>0.89</v>
      </c>
      <c r="AD85" s="31">
        <v>23.61</v>
      </c>
      <c r="AE85" s="31">
        <v>15.57</v>
      </c>
      <c r="AF85" s="31">
        <v>10.31</v>
      </c>
      <c r="AG85" s="31">
        <v>6.92</v>
      </c>
      <c r="AH85" s="31">
        <v>4.2</v>
      </c>
      <c r="AI85" s="31">
        <v>2.68</v>
      </c>
      <c r="AJ85" s="2">
        <v>1.1478226499999999</v>
      </c>
      <c r="AK85" s="2">
        <v>0.43531020000000004</v>
      </c>
      <c r="AL85" s="2">
        <v>0</v>
      </c>
      <c r="AM85" s="31">
        <v>3.3</v>
      </c>
      <c r="AN85" s="31">
        <v>3.38</v>
      </c>
      <c r="AO85" s="31">
        <v>3.38</v>
      </c>
      <c r="AP85" s="31">
        <v>1.75</v>
      </c>
      <c r="AQ85" s="31">
        <v>1.27</v>
      </c>
      <c r="AR85" s="31">
        <v>0.85</v>
      </c>
      <c r="AS85" s="31">
        <v>1.6</v>
      </c>
      <c r="AT85" s="31">
        <v>0.31</v>
      </c>
      <c r="AU85" s="31">
        <v>0.13</v>
      </c>
      <c r="AV85" s="31">
        <f t="shared" si="19"/>
        <v>6.65</v>
      </c>
      <c r="AW85" s="31">
        <f t="shared" si="20"/>
        <v>4.96</v>
      </c>
      <c r="AX85" s="31">
        <f t="shared" si="21"/>
        <v>4.3599999999999994</v>
      </c>
      <c r="AY85" s="31" t="str">
        <f t="shared" si="22"/>
        <v>Yes</v>
      </c>
      <c r="AZ85" s="31" t="str">
        <f t="shared" si="23"/>
        <v>No</v>
      </c>
      <c r="BA85" s="53">
        <v>229.82400000000001</v>
      </c>
      <c r="BB85" s="53">
        <v>23.776</v>
      </c>
      <c r="BC85" s="53">
        <v>2.5465599999999999</v>
      </c>
      <c r="BD85" s="53">
        <v>64.147199999999998</v>
      </c>
      <c r="BE85" s="53">
        <v>42.63232</v>
      </c>
      <c r="BF85" s="53">
        <v>8.2431999999999999</v>
      </c>
      <c r="BG85" s="53">
        <v>51.674879999999995</v>
      </c>
      <c r="BH85" s="53">
        <v>49.06944</v>
      </c>
      <c r="BI85" s="53">
        <v>12.50304</v>
      </c>
      <c r="BJ85" s="31">
        <v>0.5</v>
      </c>
      <c r="BK85" s="31">
        <v>0.57999999999999996</v>
      </c>
      <c r="BL85" s="31">
        <v>0.23</v>
      </c>
      <c r="BM85" s="31">
        <v>0.52</v>
      </c>
      <c r="BN85" s="31">
        <v>0.44</v>
      </c>
      <c r="BO85" s="31">
        <v>0.15</v>
      </c>
      <c r="BP85" s="31">
        <v>1.27</v>
      </c>
      <c r="BQ85" s="31">
        <v>0.22</v>
      </c>
      <c r="BR85" s="31">
        <v>0.05</v>
      </c>
      <c r="BS85" s="31">
        <f t="shared" si="24"/>
        <v>2.29</v>
      </c>
      <c r="BT85" s="31">
        <f t="shared" si="25"/>
        <v>1.24</v>
      </c>
      <c r="BU85" s="31">
        <f t="shared" si="26"/>
        <v>0.43</v>
      </c>
      <c r="BV85" s="31">
        <v>570.29</v>
      </c>
      <c r="BW85" s="31">
        <v>512.62</v>
      </c>
      <c r="BX85" s="31">
        <v>817.01</v>
      </c>
      <c r="BY85" s="31">
        <v>2.1800000000000002</v>
      </c>
      <c r="BZ85" s="31">
        <v>2.1800000000000002</v>
      </c>
      <c r="CA85" s="31">
        <v>2.1800000000000002</v>
      </c>
      <c r="CB85" s="59"/>
      <c r="CC85" s="59"/>
      <c r="CD85" s="59"/>
    </row>
    <row r="86" spans="1:99" x14ac:dyDescent="0.35">
      <c r="A86" s="16">
        <v>152</v>
      </c>
      <c r="B86" s="26">
        <v>23</v>
      </c>
      <c r="C86" s="14" t="s">
        <v>126</v>
      </c>
      <c r="D86" s="18">
        <v>1</v>
      </c>
      <c r="E86" s="7">
        <v>0</v>
      </c>
      <c r="F86" s="18">
        <v>0</v>
      </c>
      <c r="G86" s="18">
        <v>0</v>
      </c>
      <c r="H86" s="18" t="str">
        <f t="shared" si="15"/>
        <v>no</v>
      </c>
      <c r="I86" s="34">
        <v>61.666666666666664</v>
      </c>
      <c r="J86" s="31">
        <v>17.5</v>
      </c>
      <c r="K86" s="31">
        <v>40</v>
      </c>
      <c r="L86" s="31" t="str">
        <f t="shared" si="16"/>
        <v>Negative</v>
      </c>
      <c r="M86" s="33">
        <v>7</v>
      </c>
      <c r="N86" s="18" t="s">
        <v>19</v>
      </c>
      <c r="O86" s="16">
        <v>8</v>
      </c>
      <c r="P86" s="31" t="s">
        <v>120</v>
      </c>
      <c r="Q86" s="19" t="s">
        <v>62</v>
      </c>
      <c r="R86" s="16">
        <v>19.899999999999999</v>
      </c>
      <c r="S86" s="16">
        <v>20.3</v>
      </c>
      <c r="T86" s="47" t="s">
        <v>35</v>
      </c>
      <c r="U86" s="59" t="s">
        <v>101</v>
      </c>
      <c r="V86" s="53">
        <v>312.51840000000004</v>
      </c>
      <c r="W86" s="53">
        <v>227.07839999999999</v>
      </c>
      <c r="X86" s="53">
        <v>64.889600000000002</v>
      </c>
      <c r="Y86" s="53" t="str">
        <f t="shared" si="17"/>
        <v>yes</v>
      </c>
      <c r="Z86" s="53" t="str">
        <f t="shared" si="18"/>
        <v>yes</v>
      </c>
      <c r="AA86" s="31">
        <v>6.55</v>
      </c>
      <c r="AB86" s="31">
        <v>5.66</v>
      </c>
      <c r="AC86" s="31">
        <v>1.75</v>
      </c>
      <c r="AD86" s="31">
        <v>17.87</v>
      </c>
      <c r="AE86" s="31">
        <v>19.75</v>
      </c>
      <c r="AF86" s="31">
        <v>15.21</v>
      </c>
      <c r="AG86" s="31">
        <v>5.33</v>
      </c>
      <c r="AH86" s="31">
        <v>4.5999999999999996</v>
      </c>
      <c r="AI86" s="31">
        <v>3.41</v>
      </c>
      <c r="AJ86" s="2">
        <v>0.11909429999999999</v>
      </c>
      <c r="AK86" s="2">
        <v>0.14578785</v>
      </c>
      <c r="AL86" s="2">
        <v>0</v>
      </c>
      <c r="AM86" s="31">
        <v>4.88</v>
      </c>
      <c r="AN86" s="31">
        <v>4.3</v>
      </c>
      <c r="AO86" s="31">
        <v>3.49</v>
      </c>
      <c r="AP86" s="31">
        <v>2.09</v>
      </c>
      <c r="AQ86" s="31">
        <v>0.98</v>
      </c>
      <c r="AR86" s="31">
        <v>0.49</v>
      </c>
      <c r="AS86" s="31">
        <v>2.3199999999999998</v>
      </c>
      <c r="AT86" s="31">
        <v>0.57999999999999996</v>
      </c>
      <c r="AU86" s="31">
        <v>0.15</v>
      </c>
      <c r="AV86" s="31">
        <f t="shared" si="19"/>
        <v>9.2899999999999991</v>
      </c>
      <c r="AW86" s="31">
        <f t="shared" si="20"/>
        <v>5.8599999999999994</v>
      </c>
      <c r="AX86" s="31">
        <f t="shared" si="21"/>
        <v>4.1300000000000008</v>
      </c>
      <c r="AY86" s="31" t="str">
        <f t="shared" si="22"/>
        <v>Yes</v>
      </c>
      <c r="AZ86" s="31" t="str">
        <f t="shared" si="23"/>
        <v>Yes</v>
      </c>
      <c r="BA86" s="53">
        <v>132.26239999999999</v>
      </c>
      <c r="BB86" s="53">
        <v>27.579519999999999</v>
      </c>
      <c r="BC86" s="53">
        <v>4.5510399999999995</v>
      </c>
      <c r="BD86" s="53">
        <v>42.659839999999996</v>
      </c>
      <c r="BE86" s="53">
        <v>35.295999999999999</v>
      </c>
      <c r="BF86" s="53">
        <v>7.7023999999999999</v>
      </c>
      <c r="BG86" s="53">
        <v>38.100480000000005</v>
      </c>
      <c r="BH86" s="53">
        <v>56.073599999999999</v>
      </c>
      <c r="BI86" s="53">
        <v>14.66752</v>
      </c>
      <c r="BJ86" s="31">
        <v>0.97</v>
      </c>
      <c r="BK86" s="31">
        <v>1.21</v>
      </c>
      <c r="BL86" s="31">
        <v>0.33</v>
      </c>
      <c r="BM86" s="31">
        <v>0.86</v>
      </c>
      <c r="BN86" s="31">
        <v>0.65</v>
      </c>
      <c r="BO86" s="31">
        <v>0.2</v>
      </c>
      <c r="BP86" s="31">
        <v>1.93</v>
      </c>
      <c r="BQ86" s="31">
        <v>0.53</v>
      </c>
      <c r="BR86" s="31">
        <v>0.14000000000000001</v>
      </c>
      <c r="BS86" s="31">
        <f t="shared" si="24"/>
        <v>3.76</v>
      </c>
      <c r="BT86" s="31">
        <f t="shared" si="25"/>
        <v>2.3899999999999997</v>
      </c>
      <c r="BU86" s="31">
        <f t="shared" si="26"/>
        <v>0.67</v>
      </c>
      <c r="BV86" s="31">
        <v>558.41</v>
      </c>
      <c r="BW86" s="31">
        <v>582.28</v>
      </c>
      <c r="BX86" s="31">
        <v>565.33000000000004</v>
      </c>
      <c r="BY86" s="31">
        <v>1.18</v>
      </c>
      <c r="BZ86" s="31">
        <v>1.18</v>
      </c>
      <c r="CA86" s="31">
        <v>1.18</v>
      </c>
      <c r="CB86" s="55" t="s">
        <v>108</v>
      </c>
      <c r="CC86" s="59" t="s">
        <v>36</v>
      </c>
      <c r="CD86" s="59" t="s">
        <v>42</v>
      </c>
      <c r="CE86">
        <v>1.4</v>
      </c>
      <c r="CF86" s="31">
        <v>3835.1</v>
      </c>
      <c r="CG86" s="31">
        <v>6.0579000000000001</v>
      </c>
      <c r="CH86" s="31">
        <v>1.1478226499999999</v>
      </c>
      <c r="CI86" s="31">
        <v>3.8807999999999998</v>
      </c>
      <c r="CJ86" s="31">
        <v>1.5444</v>
      </c>
      <c r="CK86" s="31">
        <v>1.5791999999999999</v>
      </c>
      <c r="CL86" s="31">
        <f t="shared" si="14"/>
        <v>7.0044000000000004</v>
      </c>
      <c r="CM86" s="31">
        <v>453.05</v>
      </c>
      <c r="CN86" s="31">
        <v>462.37</v>
      </c>
      <c r="CO86" s="31">
        <v>752.7</v>
      </c>
      <c r="CP86" s="31">
        <v>2.4112</v>
      </c>
      <c r="CQ86" s="31">
        <v>1.7137</v>
      </c>
      <c r="CR86" s="31">
        <v>1.0661</v>
      </c>
      <c r="CS86" s="31">
        <v>12.763999999999999</v>
      </c>
      <c r="CT86" s="31">
        <v>362.27</v>
      </c>
      <c r="CU86" s="31">
        <v>1.2847</v>
      </c>
    </row>
    <row r="87" spans="1:99" x14ac:dyDescent="0.35">
      <c r="A87" s="16">
        <v>153</v>
      </c>
      <c r="B87" s="26">
        <v>25</v>
      </c>
      <c r="C87" s="14" t="s">
        <v>126</v>
      </c>
      <c r="D87" s="18">
        <v>0</v>
      </c>
      <c r="E87" s="7">
        <v>64</v>
      </c>
      <c r="F87" s="18">
        <v>11</v>
      </c>
      <c r="G87" s="18">
        <v>53</v>
      </c>
      <c r="H87" s="18" t="str">
        <f t="shared" si="15"/>
        <v>Yes</v>
      </c>
      <c r="I87" s="34">
        <v>55.833333333333329</v>
      </c>
      <c r="J87" s="31">
        <v>16</v>
      </c>
      <c r="K87" s="31">
        <v>24.8</v>
      </c>
      <c r="L87" s="31" t="str">
        <f t="shared" si="16"/>
        <v>Positive</v>
      </c>
      <c r="M87" s="33">
        <v>5</v>
      </c>
      <c r="N87" s="18" t="s">
        <v>19</v>
      </c>
      <c r="O87" s="16">
        <v>12</v>
      </c>
      <c r="P87" s="31" t="s">
        <v>118</v>
      </c>
      <c r="Q87" s="19"/>
      <c r="R87" s="19">
        <v>16.899999999999999</v>
      </c>
      <c r="S87" s="19">
        <v>17</v>
      </c>
      <c r="T87" s="47" t="s">
        <v>37</v>
      </c>
      <c r="U87" s="59" t="s">
        <v>95</v>
      </c>
      <c r="V87" s="53">
        <v>1221.952</v>
      </c>
      <c r="W87" s="53">
        <v>646.20799999999997</v>
      </c>
      <c r="X87" s="53">
        <v>136.352</v>
      </c>
      <c r="Y87" s="53" t="str">
        <f t="shared" si="17"/>
        <v>yes</v>
      </c>
      <c r="Z87" s="53" t="str">
        <f t="shared" si="18"/>
        <v>yes</v>
      </c>
      <c r="AA87" s="31">
        <v>17.100000000000001</v>
      </c>
      <c r="AB87" s="31">
        <v>11.38</v>
      </c>
      <c r="AC87" s="31">
        <v>2.79</v>
      </c>
      <c r="AD87" s="31">
        <v>16.84</v>
      </c>
      <c r="AE87" s="31">
        <v>13.33</v>
      </c>
      <c r="AF87" s="31">
        <v>10.72</v>
      </c>
      <c r="AG87" s="31">
        <v>5.92</v>
      </c>
      <c r="AH87" s="31">
        <v>5.7</v>
      </c>
      <c r="AI87" s="31">
        <v>1.72</v>
      </c>
      <c r="AJ87" s="2">
        <v>8.4577486499999974</v>
      </c>
      <c r="AK87" s="2">
        <v>1.2792370499999997</v>
      </c>
      <c r="AL87" s="2">
        <v>0</v>
      </c>
      <c r="AM87" s="31">
        <v>4.16</v>
      </c>
      <c r="AN87" s="31">
        <v>2.48</v>
      </c>
      <c r="AO87" s="31">
        <v>1.72</v>
      </c>
      <c r="AP87" s="31">
        <v>1.77</v>
      </c>
      <c r="AQ87" s="31">
        <v>0.5</v>
      </c>
      <c r="AR87" s="31">
        <v>0.36</v>
      </c>
      <c r="AS87" s="31">
        <v>1.03</v>
      </c>
      <c r="AT87" s="31">
        <v>0.09</v>
      </c>
      <c r="AU87" s="31">
        <v>0.03</v>
      </c>
      <c r="AV87" s="31">
        <f t="shared" si="19"/>
        <v>6.96</v>
      </c>
      <c r="AW87" s="31">
        <f t="shared" si="20"/>
        <v>3.07</v>
      </c>
      <c r="AX87" s="31">
        <f t="shared" si="21"/>
        <v>2.11</v>
      </c>
      <c r="AY87" s="31" t="str">
        <f t="shared" si="22"/>
        <v>Yes</v>
      </c>
      <c r="AZ87" s="31" t="str">
        <f t="shared" si="23"/>
        <v>Yes</v>
      </c>
      <c r="BA87" s="53">
        <v>77.715199999999996</v>
      </c>
      <c r="BB87" s="53">
        <v>5.6409599999999998</v>
      </c>
      <c r="BC87" s="53">
        <v>0.63039999999999996</v>
      </c>
      <c r="BD87" s="53">
        <v>91.57119999999999</v>
      </c>
      <c r="BE87" s="53">
        <v>25.152639999999998</v>
      </c>
      <c r="BF87" s="53">
        <v>4.3033599999999996</v>
      </c>
      <c r="BG87" s="53">
        <v>146.51520000000002</v>
      </c>
      <c r="BH87" s="53">
        <v>70.528000000000006</v>
      </c>
      <c r="BI87" s="53">
        <v>10.016639999999999</v>
      </c>
      <c r="BJ87" s="31">
        <v>1.8</v>
      </c>
      <c r="BK87" s="31">
        <v>1.06</v>
      </c>
      <c r="BL87" s="31">
        <v>0.19</v>
      </c>
      <c r="BM87" s="31">
        <v>1.01</v>
      </c>
      <c r="BN87" s="31">
        <v>0.32</v>
      </c>
      <c r="BO87" s="31">
        <v>0.08</v>
      </c>
      <c r="BP87" s="31">
        <v>0.77</v>
      </c>
      <c r="BQ87" s="31">
        <v>0.09</v>
      </c>
      <c r="BR87" s="31">
        <v>0.01</v>
      </c>
      <c r="BS87" s="31">
        <f t="shared" si="24"/>
        <v>3.58</v>
      </c>
      <c r="BT87" s="31">
        <f t="shared" si="25"/>
        <v>1.4700000000000002</v>
      </c>
      <c r="BU87" s="31">
        <f t="shared" si="26"/>
        <v>0.28000000000000003</v>
      </c>
      <c r="BV87" s="31">
        <v>579.03</v>
      </c>
      <c r="BW87" s="31">
        <v>547.89</v>
      </c>
      <c r="BX87" s="31">
        <v>439.84</v>
      </c>
      <c r="BY87" s="31">
        <v>1.93</v>
      </c>
      <c r="BZ87" s="31">
        <v>1.93</v>
      </c>
      <c r="CA87" s="31">
        <v>1.93</v>
      </c>
      <c r="CB87" s="59"/>
      <c r="CC87" s="59"/>
      <c r="CD87" s="59"/>
    </row>
    <row r="88" spans="1:99" x14ac:dyDescent="0.35">
      <c r="A88" s="16">
        <v>154</v>
      </c>
      <c r="B88" s="26">
        <v>42</v>
      </c>
      <c r="C88" s="14" t="s">
        <v>126</v>
      </c>
      <c r="D88" s="18">
        <v>1</v>
      </c>
      <c r="E88" s="7">
        <v>0</v>
      </c>
      <c r="F88" s="18">
        <v>0</v>
      </c>
      <c r="G88" s="18">
        <v>0</v>
      </c>
      <c r="H88" s="18" t="str">
        <f t="shared" si="15"/>
        <v>no</v>
      </c>
      <c r="I88" s="34">
        <v>75</v>
      </c>
      <c r="J88" s="31">
        <v>12.2</v>
      </c>
      <c r="K88" s="31">
        <v>23.2</v>
      </c>
      <c r="L88" s="31" t="str">
        <f t="shared" si="16"/>
        <v>Positive</v>
      </c>
      <c r="M88" s="33">
        <v>4</v>
      </c>
      <c r="N88" s="18" t="s">
        <v>19</v>
      </c>
      <c r="O88" s="16">
        <v>20</v>
      </c>
      <c r="P88" s="31" t="s">
        <v>118</v>
      </c>
      <c r="Q88" s="19"/>
      <c r="R88" s="19">
        <v>15.1</v>
      </c>
      <c r="S88" s="19">
        <v>17.8</v>
      </c>
      <c r="T88" s="47" t="s">
        <v>35</v>
      </c>
      <c r="U88" s="59" t="s">
        <v>101</v>
      </c>
      <c r="V88" s="53">
        <v>2294.2080000000001</v>
      </c>
      <c r="W88" s="53">
        <v>1489.9839999999999</v>
      </c>
      <c r="X88" s="53">
        <v>461.4144</v>
      </c>
      <c r="Y88" s="53" t="str">
        <f t="shared" si="17"/>
        <v>yes</v>
      </c>
      <c r="Z88" s="53" t="str">
        <f t="shared" si="18"/>
        <v>yes</v>
      </c>
      <c r="AA88" s="31">
        <v>20.079999999999998</v>
      </c>
      <c r="AB88" s="31">
        <v>13.53</v>
      </c>
      <c r="AC88" s="31">
        <v>5.86</v>
      </c>
      <c r="AD88" s="31">
        <v>20.99</v>
      </c>
      <c r="AE88" s="31">
        <v>19.579999999999998</v>
      </c>
      <c r="AF88" s="31">
        <v>16.45</v>
      </c>
      <c r="AG88" s="31">
        <v>4.2</v>
      </c>
      <c r="AH88" s="31">
        <v>6.7</v>
      </c>
      <c r="AI88" s="31">
        <v>4.3</v>
      </c>
      <c r="AJ88" s="2">
        <v>19.285063199999996</v>
      </c>
      <c r="AK88" s="2">
        <v>15.995596499999996</v>
      </c>
      <c r="AL88" s="2">
        <v>5.3715635999999991</v>
      </c>
      <c r="AM88" s="31">
        <v>4.0199999999999996</v>
      </c>
      <c r="AN88" s="31">
        <v>3.1</v>
      </c>
      <c r="AO88" s="31">
        <v>1.76</v>
      </c>
      <c r="AP88" s="31">
        <v>1.52</v>
      </c>
      <c r="AQ88" s="31">
        <v>1.42</v>
      </c>
      <c r="AR88" s="31">
        <v>0.61</v>
      </c>
      <c r="AS88" s="31">
        <v>1.21</v>
      </c>
      <c r="AT88" s="31">
        <v>1.23</v>
      </c>
      <c r="AU88" s="31">
        <v>0.31</v>
      </c>
      <c r="AV88" s="31">
        <f t="shared" si="19"/>
        <v>6.7499999999999991</v>
      </c>
      <c r="AW88" s="31">
        <f t="shared" si="20"/>
        <v>5.75</v>
      </c>
      <c r="AX88" s="31">
        <f t="shared" si="21"/>
        <v>2.68</v>
      </c>
      <c r="AY88" s="31" t="str">
        <f t="shared" si="22"/>
        <v>Yes</v>
      </c>
      <c r="AZ88" s="31" t="str">
        <f t="shared" si="23"/>
        <v>Yes</v>
      </c>
      <c r="BA88" s="53">
        <v>205.12</v>
      </c>
      <c r="BB88" s="53">
        <v>212.89599999999999</v>
      </c>
      <c r="BC88" s="53">
        <v>36.523519999999998</v>
      </c>
      <c r="BD88" s="53">
        <v>191.14239999999998</v>
      </c>
      <c r="BE88" s="53">
        <v>203.648</v>
      </c>
      <c r="BF88" s="53">
        <v>63.627519999999997</v>
      </c>
      <c r="BG88" s="53">
        <v>368.19200000000001</v>
      </c>
      <c r="BH88" s="53">
        <v>264.2432</v>
      </c>
      <c r="BI88" s="53">
        <v>96.281600000000012</v>
      </c>
      <c r="BJ88" s="31">
        <v>2.5299999999999998</v>
      </c>
      <c r="BK88" s="31">
        <v>2.19</v>
      </c>
      <c r="BL88" s="31">
        <v>1.05</v>
      </c>
      <c r="BM88" s="31">
        <v>1.21</v>
      </c>
      <c r="BN88" s="31">
        <v>1.35</v>
      </c>
      <c r="BO88" s="31">
        <v>0.56000000000000005</v>
      </c>
      <c r="BP88" s="31">
        <v>1.18</v>
      </c>
      <c r="BQ88" s="31">
        <v>1.23</v>
      </c>
      <c r="BR88" s="31">
        <v>0.31</v>
      </c>
      <c r="BS88" s="31">
        <f t="shared" si="24"/>
        <v>4.92</v>
      </c>
      <c r="BT88" s="31">
        <f t="shared" si="25"/>
        <v>4.7699999999999996</v>
      </c>
      <c r="BU88" s="31">
        <f t="shared" si="26"/>
        <v>1.9200000000000002</v>
      </c>
      <c r="BV88" s="31">
        <v>563.66</v>
      </c>
      <c r="BW88" s="31">
        <v>633.58000000000004</v>
      </c>
      <c r="BX88" s="31">
        <v>484.97</v>
      </c>
      <c r="BY88" s="31">
        <v>2.4300000000000002</v>
      </c>
      <c r="BZ88" s="31">
        <v>2.4300000000000002</v>
      </c>
      <c r="CA88" s="31">
        <v>2.4300000000000002</v>
      </c>
      <c r="CB88" s="55" t="s">
        <v>108</v>
      </c>
      <c r="CC88" s="59" t="s">
        <v>35</v>
      </c>
      <c r="CD88" s="59" t="s">
        <v>92</v>
      </c>
      <c r="CE88">
        <v>1.8</v>
      </c>
      <c r="CF88" s="31">
        <v>595.70000000000005</v>
      </c>
      <c r="CG88" s="31">
        <v>0.44978000000000001</v>
      </c>
      <c r="CH88" s="31">
        <v>1.8706018499999995</v>
      </c>
      <c r="CI88" s="31">
        <v>2.1244000000000001</v>
      </c>
      <c r="CJ88" s="31">
        <v>0.75978999999999997</v>
      </c>
      <c r="CK88" s="31">
        <v>0.48788999999999999</v>
      </c>
      <c r="CL88" s="31">
        <f t="shared" si="14"/>
        <v>3.3720800000000004</v>
      </c>
      <c r="CM88" s="31">
        <v>105.48</v>
      </c>
      <c r="CN88" s="31">
        <v>88.186999999999998</v>
      </c>
      <c r="CO88" s="31">
        <v>212.83</v>
      </c>
      <c r="CP88" s="31">
        <v>0.30238999999999999</v>
      </c>
      <c r="CQ88" s="31">
        <v>0.22108</v>
      </c>
      <c r="CR88" s="31">
        <v>0.15501000000000001</v>
      </c>
      <c r="CS88" s="31">
        <v>9.6355000000000004</v>
      </c>
      <c r="CT88" s="31">
        <v>899.05</v>
      </c>
      <c r="CU88" s="31">
        <v>2.5186000000000002</v>
      </c>
    </row>
    <row r="89" spans="1:99" x14ac:dyDescent="0.35">
      <c r="A89" s="16">
        <v>155</v>
      </c>
      <c r="B89" s="26">
        <v>36</v>
      </c>
      <c r="C89" s="14" t="s">
        <v>126</v>
      </c>
      <c r="D89" s="18">
        <v>1</v>
      </c>
      <c r="E89" s="7">
        <v>3</v>
      </c>
      <c r="F89" s="18">
        <v>1</v>
      </c>
      <c r="G89" s="18">
        <v>2</v>
      </c>
      <c r="H89" s="18" t="str">
        <f t="shared" si="15"/>
        <v>no</v>
      </c>
      <c r="I89" s="36">
        <v>7.9166666666666661</v>
      </c>
      <c r="J89" s="31">
        <v>23.5</v>
      </c>
      <c r="K89" s="31">
        <v>40</v>
      </c>
      <c r="L89" s="31" t="str">
        <f t="shared" si="16"/>
        <v>Negative</v>
      </c>
      <c r="M89" s="33">
        <v>8</v>
      </c>
      <c r="N89" s="18" t="s">
        <v>22</v>
      </c>
      <c r="O89" s="16">
        <v>1</v>
      </c>
      <c r="P89" s="31" t="s">
        <v>118</v>
      </c>
      <c r="Q89" s="19"/>
      <c r="R89" s="19">
        <v>18.3</v>
      </c>
      <c r="S89" s="19">
        <v>19</v>
      </c>
      <c r="T89" s="47" t="s">
        <v>37</v>
      </c>
      <c r="U89" s="59" t="s">
        <v>95</v>
      </c>
      <c r="V89" s="53">
        <v>160.31360000000001</v>
      </c>
      <c r="W89" s="53">
        <v>63.415680000000002</v>
      </c>
      <c r="X89" s="53">
        <v>61.457920000000001</v>
      </c>
      <c r="Y89" s="53" t="str">
        <f t="shared" si="17"/>
        <v>yes</v>
      </c>
      <c r="Z89" s="53" t="str">
        <f t="shared" si="18"/>
        <v>no</v>
      </c>
      <c r="AA89" s="31">
        <v>2.33</v>
      </c>
      <c r="AB89" s="31">
        <v>1.23</v>
      </c>
      <c r="AC89" s="31">
        <v>1.59</v>
      </c>
      <c r="AD89" s="31">
        <v>15.19</v>
      </c>
      <c r="AE89" s="31">
        <v>11.72</v>
      </c>
      <c r="AF89" s="31">
        <v>10.24</v>
      </c>
      <c r="AG89" s="31">
        <v>4.3</v>
      </c>
      <c r="AH89" s="31">
        <v>2.5</v>
      </c>
      <c r="AI89" s="31">
        <v>1.21</v>
      </c>
      <c r="AJ89" s="2">
        <v>0</v>
      </c>
      <c r="AK89" s="2">
        <v>0</v>
      </c>
      <c r="AL89" s="2">
        <v>0</v>
      </c>
      <c r="AM89" s="31">
        <v>2.21</v>
      </c>
      <c r="AN89" s="31">
        <v>1.08</v>
      </c>
      <c r="AO89" s="31">
        <v>0.9</v>
      </c>
      <c r="AP89" s="31">
        <v>0.68</v>
      </c>
      <c r="AQ89" s="31">
        <v>0.22</v>
      </c>
      <c r="AR89" s="31">
        <v>0.17</v>
      </c>
      <c r="AS89" s="31">
        <v>0.38</v>
      </c>
      <c r="AT89" s="31">
        <v>0.09</v>
      </c>
      <c r="AU89" s="31">
        <v>0.02</v>
      </c>
      <c r="AV89" s="31">
        <f t="shared" si="19"/>
        <v>3.27</v>
      </c>
      <c r="AW89" s="31">
        <f t="shared" si="20"/>
        <v>1.3900000000000001</v>
      </c>
      <c r="AX89" s="31">
        <f t="shared" si="21"/>
        <v>1.0900000000000001</v>
      </c>
      <c r="AY89" s="31" t="str">
        <f t="shared" si="22"/>
        <v>Yes</v>
      </c>
      <c r="AZ89" s="31" t="str">
        <f t="shared" si="23"/>
        <v>Yes</v>
      </c>
      <c r="BA89" s="53">
        <v>26.566400000000002</v>
      </c>
      <c r="BB89" s="53">
        <v>6.5286400000000002</v>
      </c>
      <c r="BC89" s="53">
        <v>0.89663999999999999</v>
      </c>
      <c r="BD89" s="53">
        <v>11.88416</v>
      </c>
      <c r="BE89" s="53">
        <v>8.677760000000001</v>
      </c>
      <c r="BF89" s="53">
        <v>4.54976</v>
      </c>
      <c r="BG89" s="53">
        <v>19.344639999999998</v>
      </c>
      <c r="BH89" s="53">
        <v>9.5872000000000011</v>
      </c>
      <c r="BI89" s="53">
        <v>8.0416000000000007</v>
      </c>
      <c r="BJ89" s="31">
        <v>0.28000000000000003</v>
      </c>
      <c r="BK89" s="31">
        <v>0.19</v>
      </c>
      <c r="BL89" s="31">
        <v>0.19</v>
      </c>
      <c r="BM89" s="31">
        <v>0.14000000000000001</v>
      </c>
      <c r="BN89" s="31">
        <v>0.14000000000000001</v>
      </c>
      <c r="BO89" s="31">
        <v>0.1</v>
      </c>
      <c r="BP89" s="31">
        <v>0.28000000000000003</v>
      </c>
      <c r="BQ89" s="31">
        <v>0.09</v>
      </c>
      <c r="BR89" s="31">
        <v>0.02</v>
      </c>
      <c r="BS89" s="31">
        <f t="shared" si="24"/>
        <v>0.70000000000000007</v>
      </c>
      <c r="BT89" s="31">
        <f t="shared" si="25"/>
        <v>0.42000000000000004</v>
      </c>
      <c r="BU89" s="31">
        <f t="shared" si="26"/>
        <v>0.31000000000000005</v>
      </c>
      <c r="BV89" s="31">
        <v>484.52</v>
      </c>
      <c r="BW89" s="31">
        <v>515.47</v>
      </c>
      <c r="BX89" s="31">
        <v>429.62</v>
      </c>
      <c r="BY89" s="31">
        <v>1.83</v>
      </c>
      <c r="BZ89" s="31">
        <v>1.83</v>
      </c>
      <c r="CA89" s="31">
        <v>1.83</v>
      </c>
      <c r="CB89" s="55" t="s">
        <v>108</v>
      </c>
      <c r="CC89" s="59" t="s">
        <v>37</v>
      </c>
      <c r="CD89" s="59" t="s">
        <v>95</v>
      </c>
      <c r="CE89">
        <v>0.6</v>
      </c>
      <c r="CF89" s="31">
        <v>22.242000000000001</v>
      </c>
      <c r="CG89" s="31">
        <v>2.8309999999999998E-2</v>
      </c>
      <c r="CH89" s="31">
        <v>0</v>
      </c>
      <c r="CI89" s="31">
        <v>1.8905000000000001</v>
      </c>
      <c r="CJ89" s="31">
        <v>0.46869</v>
      </c>
      <c r="CK89" s="31">
        <v>0.15728</v>
      </c>
      <c r="CL89" s="31">
        <f t="shared" si="14"/>
        <v>2.51647</v>
      </c>
      <c r="CM89" s="31">
        <v>0</v>
      </c>
      <c r="CN89" s="31">
        <v>2.4</v>
      </c>
      <c r="CO89" s="31">
        <v>0</v>
      </c>
      <c r="CP89" s="31">
        <v>3.1454999999999999E-3</v>
      </c>
      <c r="CQ89" s="31">
        <v>3.1454999999999999E-3</v>
      </c>
      <c r="CR89" s="31">
        <v>0</v>
      </c>
      <c r="CS89" s="31">
        <v>8.7705000000000002</v>
      </c>
      <c r="CT89" s="31">
        <v>780.69</v>
      </c>
      <c r="CU89" s="31">
        <v>2.0346000000000002</v>
      </c>
    </row>
    <row r="90" spans="1:99" x14ac:dyDescent="0.35">
      <c r="A90" s="16">
        <v>156</v>
      </c>
      <c r="B90" s="26">
        <v>64</v>
      </c>
      <c r="C90" s="14" t="s">
        <v>126</v>
      </c>
      <c r="D90" s="18">
        <v>0</v>
      </c>
      <c r="E90" s="7">
        <v>1</v>
      </c>
      <c r="F90" s="18">
        <v>1</v>
      </c>
      <c r="G90" s="18">
        <v>0</v>
      </c>
      <c r="H90" s="18" t="str">
        <f t="shared" si="15"/>
        <v>no</v>
      </c>
      <c r="I90" s="36">
        <v>59.583333333333336</v>
      </c>
      <c r="J90" s="31">
        <v>10.9</v>
      </c>
      <c r="K90" s="38" t="s">
        <v>116</v>
      </c>
      <c r="M90" s="33">
        <v>3</v>
      </c>
      <c r="N90" s="18" t="s">
        <v>19</v>
      </c>
      <c r="O90" s="16">
        <v>12</v>
      </c>
      <c r="P90" s="31" t="s">
        <v>118</v>
      </c>
      <c r="Q90" s="19"/>
      <c r="R90" s="19">
        <v>18.899999999999999</v>
      </c>
      <c r="S90" s="19">
        <v>23.4</v>
      </c>
      <c r="T90" s="47" t="s">
        <v>36</v>
      </c>
      <c r="U90" s="59" t="s">
        <v>93</v>
      </c>
      <c r="V90" s="53">
        <v>2958.848</v>
      </c>
      <c r="W90" s="53">
        <v>1391.68</v>
      </c>
      <c r="X90" s="53">
        <v>300.39679999999998</v>
      </c>
      <c r="Y90" s="53" t="str">
        <f t="shared" si="17"/>
        <v>yes</v>
      </c>
      <c r="Z90" s="53" t="str">
        <f t="shared" si="18"/>
        <v>yes</v>
      </c>
      <c r="AA90" s="31">
        <v>16.13</v>
      </c>
      <c r="AB90" s="31">
        <v>11.59</v>
      </c>
      <c r="AC90" s="31">
        <v>2.48</v>
      </c>
      <c r="AD90" s="31">
        <v>24.66</v>
      </c>
      <c r="AE90" s="31">
        <v>17.559999999999999</v>
      </c>
      <c r="AF90" s="31">
        <v>12.68</v>
      </c>
      <c r="AG90" s="31">
        <v>7.51</v>
      </c>
      <c r="AH90" s="31">
        <v>5.8</v>
      </c>
      <c r="AI90" s="31">
        <v>3.95</v>
      </c>
      <c r="AJ90" s="2">
        <v>14.129101349999997</v>
      </c>
      <c r="AK90" s="2">
        <v>5.3387099999999998</v>
      </c>
      <c r="AL90" s="2">
        <v>0.97534124999999994</v>
      </c>
      <c r="AM90" s="31">
        <v>2.72</v>
      </c>
      <c r="AN90" s="31">
        <v>1.97</v>
      </c>
      <c r="AO90" s="31">
        <v>2.5099999999999998</v>
      </c>
      <c r="AP90" s="31">
        <v>1.53</v>
      </c>
      <c r="AQ90" s="31">
        <v>0.75</v>
      </c>
      <c r="AR90" s="31">
        <v>0.81</v>
      </c>
      <c r="AS90" s="31">
        <v>1.25</v>
      </c>
      <c r="AT90" s="31">
        <v>0.24</v>
      </c>
      <c r="AU90" s="31">
        <v>0.27</v>
      </c>
      <c r="AV90" s="31">
        <f t="shared" si="19"/>
        <v>5.5</v>
      </c>
      <c r="AW90" s="31">
        <f t="shared" si="20"/>
        <v>2.96</v>
      </c>
      <c r="AX90" s="31">
        <f t="shared" si="21"/>
        <v>3.59</v>
      </c>
      <c r="AY90" s="31" t="str">
        <f t="shared" si="22"/>
        <v>Yes</v>
      </c>
      <c r="AZ90" s="31" t="str">
        <f t="shared" si="23"/>
        <v>No</v>
      </c>
      <c r="BA90" s="53">
        <v>403.98720000000003</v>
      </c>
      <c r="BB90" s="53">
        <v>59.047040000000003</v>
      </c>
      <c r="BC90" s="53">
        <v>12.869120000000001</v>
      </c>
      <c r="BD90" s="53">
        <v>284.58879999999999</v>
      </c>
      <c r="BE90" s="53">
        <v>152.85760000000002</v>
      </c>
      <c r="BF90" s="53">
        <v>50.750080000000004</v>
      </c>
      <c r="BG90" s="53">
        <v>364.01279999999997</v>
      </c>
      <c r="BH90" s="53">
        <v>228.3904</v>
      </c>
      <c r="BI90" s="53">
        <v>74.540800000000004</v>
      </c>
      <c r="BJ90" s="31">
        <v>1.7</v>
      </c>
      <c r="BK90" s="31">
        <v>1.4</v>
      </c>
      <c r="BL90" s="31">
        <v>0.57999999999999996</v>
      </c>
      <c r="BM90" s="31">
        <v>1.1599999999999999</v>
      </c>
      <c r="BN90" s="31">
        <v>0.72</v>
      </c>
      <c r="BO90" s="31">
        <v>0.35</v>
      </c>
      <c r="BP90" s="31">
        <v>1.1399999999999999</v>
      </c>
      <c r="BQ90" s="31">
        <v>0.24</v>
      </c>
      <c r="BR90" s="31">
        <v>0.09</v>
      </c>
      <c r="BS90" s="31">
        <f t="shared" si="24"/>
        <v>4</v>
      </c>
      <c r="BT90" s="31">
        <f t="shared" si="25"/>
        <v>2.3600000000000003</v>
      </c>
      <c r="BU90" s="31">
        <f t="shared" si="26"/>
        <v>1.02</v>
      </c>
      <c r="BV90" s="31">
        <v>473.13</v>
      </c>
      <c r="BW90" s="31">
        <v>485.36</v>
      </c>
      <c r="BX90" s="31">
        <v>613.39</v>
      </c>
      <c r="BY90" s="31">
        <v>3.11</v>
      </c>
      <c r="BZ90" s="31">
        <v>3.11</v>
      </c>
      <c r="CA90" s="31">
        <v>3.11</v>
      </c>
      <c r="CB90" s="55" t="s">
        <v>108</v>
      </c>
      <c r="CC90" s="59" t="s">
        <v>36</v>
      </c>
      <c r="CD90" s="59" t="s">
        <v>42</v>
      </c>
      <c r="CE90">
        <v>2.1</v>
      </c>
      <c r="CF90" s="31">
        <v>3082.1</v>
      </c>
      <c r="CG90" s="31">
        <v>1.8855999999999999</v>
      </c>
      <c r="CH90" s="31">
        <v>0</v>
      </c>
      <c r="CI90" s="31">
        <v>1.0705</v>
      </c>
      <c r="CJ90" s="31">
        <v>0.34777000000000002</v>
      </c>
      <c r="CK90" s="31">
        <v>7.2452000000000003E-2</v>
      </c>
      <c r="CL90" s="31">
        <f t="shared" si="14"/>
        <v>1.4907220000000001</v>
      </c>
      <c r="CM90" s="31">
        <v>299.87</v>
      </c>
      <c r="CN90" s="31">
        <v>249.95</v>
      </c>
      <c r="CO90" s="31">
        <v>100.03</v>
      </c>
      <c r="CP90" s="31">
        <v>0.36587999999999998</v>
      </c>
      <c r="CQ90" s="31">
        <v>0.19561999999999999</v>
      </c>
      <c r="CR90" s="31">
        <v>5.4338999999999998E-2</v>
      </c>
      <c r="CS90" s="31">
        <v>10.84</v>
      </c>
      <c r="CT90" s="31">
        <v>493.05</v>
      </c>
      <c r="CU90" s="31">
        <v>3.5333999999999999</v>
      </c>
    </row>
    <row r="91" spans="1:99" x14ac:dyDescent="0.35">
      <c r="A91" s="16">
        <v>159</v>
      </c>
      <c r="B91" s="26">
        <v>19</v>
      </c>
      <c r="C91" s="14" t="s">
        <v>126</v>
      </c>
      <c r="D91" s="18">
        <v>1</v>
      </c>
      <c r="E91" s="7">
        <v>0</v>
      </c>
      <c r="F91" s="18">
        <v>0</v>
      </c>
      <c r="G91" s="18">
        <v>0</v>
      </c>
      <c r="H91" s="18" t="str">
        <f t="shared" si="15"/>
        <v>no</v>
      </c>
      <c r="I91" s="36">
        <v>53.125</v>
      </c>
      <c r="J91" s="31">
        <v>17.2</v>
      </c>
      <c r="K91" s="31">
        <v>40</v>
      </c>
      <c r="L91" s="31" t="str">
        <f t="shared" si="16"/>
        <v>Negative</v>
      </c>
      <c r="M91" s="33">
        <v>5</v>
      </c>
      <c r="N91" s="18" t="s">
        <v>22</v>
      </c>
      <c r="O91" s="16">
        <v>8</v>
      </c>
      <c r="P91" s="31" t="s">
        <v>118</v>
      </c>
      <c r="Q91" s="19"/>
      <c r="R91" s="19">
        <v>18.600000000000001</v>
      </c>
      <c r="S91" s="19">
        <v>21.6</v>
      </c>
      <c r="T91" s="47" t="s">
        <v>37</v>
      </c>
      <c r="U91" s="59" t="s">
        <v>95</v>
      </c>
      <c r="V91" s="53">
        <v>702.84799999999996</v>
      </c>
      <c r="W91" s="53">
        <v>272.66559999999998</v>
      </c>
      <c r="X91" s="53">
        <v>8.4889599999999987</v>
      </c>
      <c r="Y91" s="53" t="str">
        <f t="shared" si="17"/>
        <v>yes</v>
      </c>
      <c r="Z91" s="53" t="str">
        <f t="shared" si="18"/>
        <v>yes</v>
      </c>
      <c r="AA91" s="31">
        <v>11.96</v>
      </c>
      <c r="AB91" s="31">
        <v>6.8</v>
      </c>
      <c r="AC91" s="31">
        <v>0.31</v>
      </c>
      <c r="AD91" s="31">
        <v>24.28</v>
      </c>
      <c r="AE91" s="31">
        <v>15.86</v>
      </c>
      <c r="AF91" s="31">
        <v>9.4499999999999993</v>
      </c>
      <c r="AG91" s="31">
        <v>5.36</v>
      </c>
      <c r="AH91" s="31">
        <v>4.5</v>
      </c>
      <c r="AI91" s="31">
        <v>1.73</v>
      </c>
      <c r="AJ91" s="2">
        <v>8.2955339999999982</v>
      </c>
      <c r="AK91" s="2">
        <v>1.7987345999999997</v>
      </c>
      <c r="AL91" s="2">
        <v>1.16424945</v>
      </c>
      <c r="AM91" s="31">
        <v>5.32</v>
      </c>
      <c r="AN91" s="31">
        <v>4.45</v>
      </c>
      <c r="AO91" s="31">
        <v>5.88</v>
      </c>
      <c r="AP91" s="31">
        <v>2.8</v>
      </c>
      <c r="AQ91" s="31">
        <v>1.1599999999999999</v>
      </c>
      <c r="AR91" s="31">
        <v>1.34</v>
      </c>
      <c r="AS91" s="31">
        <v>1.7</v>
      </c>
      <c r="AT91" s="31">
        <v>0.11</v>
      </c>
      <c r="AU91" s="31">
        <v>1.73</v>
      </c>
      <c r="AV91" s="31">
        <f t="shared" si="19"/>
        <v>9.82</v>
      </c>
      <c r="AW91" s="31">
        <f t="shared" si="20"/>
        <v>5.7200000000000006</v>
      </c>
      <c r="AX91" s="31">
        <f t="shared" si="21"/>
        <v>8.9499999999999993</v>
      </c>
      <c r="AY91" s="31" t="str">
        <f t="shared" si="22"/>
        <v>Yes</v>
      </c>
      <c r="AZ91" s="31" t="str">
        <f t="shared" si="23"/>
        <v>No</v>
      </c>
      <c r="BA91" s="53">
        <v>94.598399999999998</v>
      </c>
      <c r="BB91" s="53">
        <v>5.5334399999999997</v>
      </c>
      <c r="BC91" s="53">
        <v>0.31231999999999999</v>
      </c>
      <c r="BD91" s="53">
        <v>118.56639999999999</v>
      </c>
      <c r="BE91" s="53">
        <v>38.174080000000004</v>
      </c>
      <c r="BF91" s="53">
        <v>0.15744</v>
      </c>
      <c r="BG91" s="53">
        <v>135.56479999999999</v>
      </c>
      <c r="BH91" s="53">
        <v>71.462399999999988</v>
      </c>
      <c r="BI91" s="53">
        <v>1.06816</v>
      </c>
      <c r="BJ91" s="31">
        <v>2.1800000000000002</v>
      </c>
      <c r="BK91" s="31">
        <v>1.67</v>
      </c>
      <c r="BL91" s="31">
        <v>0.04</v>
      </c>
      <c r="BM91" s="31">
        <v>1.78</v>
      </c>
      <c r="BN91" s="31">
        <v>0.79</v>
      </c>
      <c r="BO91" s="31">
        <v>0.01</v>
      </c>
      <c r="BP91" s="31">
        <v>1.47</v>
      </c>
      <c r="BQ91" s="31">
        <v>0.1</v>
      </c>
      <c r="BR91" s="31">
        <v>0.01</v>
      </c>
      <c r="BS91" s="31">
        <f t="shared" si="24"/>
        <v>5.43</v>
      </c>
      <c r="BT91" s="31">
        <f t="shared" si="25"/>
        <v>2.56</v>
      </c>
      <c r="BU91" s="31">
        <f t="shared" si="26"/>
        <v>6.0000000000000005E-2</v>
      </c>
      <c r="BV91" s="31">
        <v>694.15</v>
      </c>
      <c r="BW91" s="31">
        <v>666.24</v>
      </c>
      <c r="BX91" s="31">
        <v>644.37</v>
      </c>
      <c r="BY91" s="31">
        <v>1.1200000000000001</v>
      </c>
      <c r="BZ91" s="31">
        <v>1.1200000000000001</v>
      </c>
      <c r="CA91" s="31">
        <v>1.1200000000000001</v>
      </c>
      <c r="CB91" s="59"/>
      <c r="CC91" s="59"/>
      <c r="CD91" s="59"/>
    </row>
    <row r="92" spans="1:99" x14ac:dyDescent="0.35">
      <c r="A92" s="16">
        <v>160</v>
      </c>
      <c r="B92" s="26">
        <v>40</v>
      </c>
      <c r="C92" s="14" t="s">
        <v>126</v>
      </c>
      <c r="D92" s="18">
        <v>1</v>
      </c>
      <c r="E92" s="7">
        <v>0</v>
      </c>
      <c r="F92" s="18">
        <v>0</v>
      </c>
      <c r="G92" s="18">
        <v>0</v>
      </c>
      <c r="H92" s="18" t="str">
        <f t="shared" si="15"/>
        <v>no</v>
      </c>
      <c r="I92" s="36">
        <v>90.416666666666671</v>
      </c>
      <c r="J92" s="31">
        <v>15.2</v>
      </c>
      <c r="K92" s="31">
        <v>40</v>
      </c>
      <c r="L92" s="31" t="str">
        <f t="shared" si="16"/>
        <v>Negative</v>
      </c>
      <c r="M92" s="33">
        <v>4</v>
      </c>
      <c r="N92" s="18" t="s">
        <v>21</v>
      </c>
      <c r="O92" s="16">
        <v>12</v>
      </c>
      <c r="P92" s="31" t="s">
        <v>118</v>
      </c>
      <c r="Q92" s="19"/>
      <c r="R92" s="19">
        <v>17.100000000000001</v>
      </c>
      <c r="S92" s="19">
        <v>19.100000000000001</v>
      </c>
      <c r="T92" s="47" t="s">
        <v>35</v>
      </c>
      <c r="U92" s="59" t="s">
        <v>42</v>
      </c>
      <c r="V92" s="53">
        <v>1950.2719999999999</v>
      </c>
      <c r="W92" s="53">
        <v>1578.048</v>
      </c>
      <c r="X92" s="53">
        <v>173.17760000000001</v>
      </c>
      <c r="Y92" s="53" t="str">
        <f t="shared" si="17"/>
        <v>yes</v>
      </c>
      <c r="Z92" s="53" t="str">
        <f t="shared" si="18"/>
        <v>yes</v>
      </c>
      <c r="AA92" s="31">
        <v>29.78</v>
      </c>
      <c r="AB92" s="31">
        <v>24.62</v>
      </c>
      <c r="AC92" s="31">
        <v>4.67</v>
      </c>
      <c r="AD92" s="31">
        <v>19.329999999999998</v>
      </c>
      <c r="AE92" s="31">
        <v>21.82</v>
      </c>
      <c r="AF92" s="31">
        <v>13.41</v>
      </c>
      <c r="AG92" s="31">
        <v>6.8</v>
      </c>
      <c r="AH92" s="31">
        <v>8.1</v>
      </c>
      <c r="AI92" s="31">
        <v>2.7</v>
      </c>
      <c r="AJ92" s="2">
        <v>35.660529449999991</v>
      </c>
      <c r="AK92" s="2">
        <v>15.917569199999997</v>
      </c>
      <c r="AL92" s="2">
        <v>6.3900251999999993</v>
      </c>
      <c r="AM92" s="31">
        <v>6.59</v>
      </c>
      <c r="AN92" s="31">
        <v>7.77</v>
      </c>
      <c r="AO92" s="31">
        <v>4.68</v>
      </c>
      <c r="AP92" s="31">
        <v>3.96</v>
      </c>
      <c r="AQ92" s="31">
        <v>3.69</v>
      </c>
      <c r="AR92" s="31">
        <v>1.54</v>
      </c>
      <c r="AS92" s="31">
        <v>5.15</v>
      </c>
      <c r="AT92" s="31">
        <v>5.04</v>
      </c>
      <c r="AU92" s="31">
        <v>0.53</v>
      </c>
      <c r="AV92" s="31">
        <f t="shared" si="19"/>
        <v>15.700000000000001</v>
      </c>
      <c r="AW92" s="31">
        <f t="shared" si="20"/>
        <v>16.5</v>
      </c>
      <c r="AX92" s="31">
        <f t="shared" si="21"/>
        <v>6.75</v>
      </c>
      <c r="AY92" s="31" t="str">
        <f t="shared" si="22"/>
        <v>No</v>
      </c>
      <c r="AZ92" s="31" t="str">
        <f t="shared" si="23"/>
        <v>Yes</v>
      </c>
      <c r="BA92" s="53">
        <v>438.89920000000001</v>
      </c>
      <c r="BB92" s="53">
        <v>441.8048</v>
      </c>
      <c r="BC92" s="53">
        <v>22.00384</v>
      </c>
      <c r="BD92" s="53">
        <v>251.16800000000001</v>
      </c>
      <c r="BE92" s="53">
        <v>263.83359999999999</v>
      </c>
      <c r="BF92" s="53">
        <v>42.260480000000001</v>
      </c>
      <c r="BG92" s="53">
        <v>256.87040000000002</v>
      </c>
      <c r="BH92" s="53">
        <v>295.07840000000004</v>
      </c>
      <c r="BI92" s="53">
        <v>50.732800000000005</v>
      </c>
      <c r="BJ92" s="31">
        <v>3.82</v>
      </c>
      <c r="BK92" s="31">
        <v>4.6100000000000003</v>
      </c>
      <c r="BL92" s="31">
        <v>1.39</v>
      </c>
      <c r="BM92" s="31">
        <v>3.2</v>
      </c>
      <c r="BN92" s="31">
        <v>3.26</v>
      </c>
      <c r="BO92" s="31">
        <v>1.0900000000000001</v>
      </c>
      <c r="BP92" s="31">
        <v>4.96</v>
      </c>
      <c r="BQ92" s="31">
        <v>4.97</v>
      </c>
      <c r="BR92" s="31">
        <v>0.49</v>
      </c>
      <c r="BS92" s="31">
        <f t="shared" si="24"/>
        <v>11.98</v>
      </c>
      <c r="BT92" s="31">
        <f t="shared" si="25"/>
        <v>12.84</v>
      </c>
      <c r="BU92" s="31">
        <f t="shared" si="26"/>
        <v>2.9699999999999998</v>
      </c>
      <c r="BV92" s="31">
        <v>698.14</v>
      </c>
      <c r="BW92" s="31">
        <v>795.95</v>
      </c>
      <c r="BX92" s="31">
        <v>629.36</v>
      </c>
      <c r="BY92" s="31">
        <v>1.49</v>
      </c>
      <c r="BZ92" s="31">
        <v>1.49</v>
      </c>
      <c r="CA92" s="31">
        <v>1.49</v>
      </c>
      <c r="CB92" s="59"/>
      <c r="CC92" s="59"/>
      <c r="CD92" s="59"/>
    </row>
    <row r="93" spans="1:99" x14ac:dyDescent="0.35">
      <c r="A93" s="16">
        <v>161</v>
      </c>
      <c r="B93" s="26">
        <v>25</v>
      </c>
      <c r="C93" s="14" t="s">
        <v>126</v>
      </c>
      <c r="D93" s="18">
        <v>1</v>
      </c>
      <c r="E93" s="7">
        <v>8</v>
      </c>
      <c r="F93" s="18">
        <v>1</v>
      </c>
      <c r="G93" s="18">
        <v>7</v>
      </c>
      <c r="H93" s="18" t="str">
        <f t="shared" si="15"/>
        <v>no</v>
      </c>
      <c r="I93" s="36">
        <v>58.541666666666664</v>
      </c>
      <c r="J93" s="31">
        <v>12.3</v>
      </c>
      <c r="K93" s="31">
        <v>26</v>
      </c>
      <c r="L93" s="31" t="str">
        <f t="shared" si="16"/>
        <v>Positive</v>
      </c>
      <c r="M93" s="33">
        <v>3</v>
      </c>
      <c r="N93" s="18" t="s">
        <v>21</v>
      </c>
      <c r="O93" s="16">
        <v>20</v>
      </c>
      <c r="P93" s="31" t="s">
        <v>118</v>
      </c>
      <c r="Q93" s="19"/>
      <c r="R93" s="19">
        <v>15.8</v>
      </c>
      <c r="S93" s="19">
        <v>18.899999999999999</v>
      </c>
      <c r="T93" s="47" t="s">
        <v>35</v>
      </c>
      <c r="U93" s="59" t="s">
        <v>101</v>
      </c>
      <c r="V93" s="53">
        <v>1178.8800000000001</v>
      </c>
      <c r="W93" s="53">
        <v>878.01599999999996</v>
      </c>
      <c r="X93" s="53">
        <v>328.37119999999999</v>
      </c>
      <c r="Y93" s="53" t="str">
        <f t="shared" si="17"/>
        <v>yes</v>
      </c>
      <c r="Z93" s="53" t="str">
        <f t="shared" si="18"/>
        <v>no</v>
      </c>
      <c r="AA93" s="31">
        <v>17.350000000000001</v>
      </c>
      <c r="AB93" s="31">
        <v>14.72</v>
      </c>
      <c r="AC93" s="31">
        <v>7.53</v>
      </c>
      <c r="AD93" s="31">
        <v>21.41</v>
      </c>
      <c r="AE93" s="31">
        <v>20.74</v>
      </c>
      <c r="AF93" s="31">
        <v>14.66</v>
      </c>
      <c r="AG93" s="31">
        <v>5.61</v>
      </c>
      <c r="AH93" s="31">
        <v>6.8</v>
      </c>
      <c r="AI93" s="31">
        <v>5.58</v>
      </c>
      <c r="AJ93" s="2">
        <v>5.2278290999999992</v>
      </c>
      <c r="AK93" s="2">
        <v>1.8562283999999996</v>
      </c>
      <c r="AL93" s="2">
        <v>2.2176179999999994</v>
      </c>
      <c r="AM93" s="31">
        <v>4</v>
      </c>
      <c r="AN93" s="31">
        <v>3.46</v>
      </c>
      <c r="AO93" s="31">
        <v>2.4900000000000002</v>
      </c>
      <c r="AP93" s="31">
        <v>2.25</v>
      </c>
      <c r="AQ93" s="31">
        <v>2.1800000000000002</v>
      </c>
      <c r="AR93" s="31">
        <v>0.74</v>
      </c>
      <c r="AS93" s="31">
        <v>2.71</v>
      </c>
      <c r="AT93" s="31">
        <v>1.44</v>
      </c>
      <c r="AU93" s="31">
        <v>0.35</v>
      </c>
      <c r="AV93" s="31">
        <f t="shared" si="19"/>
        <v>8.9600000000000009</v>
      </c>
      <c r="AW93" s="31">
        <f t="shared" si="20"/>
        <v>7.08</v>
      </c>
      <c r="AX93" s="31">
        <f t="shared" si="21"/>
        <v>3.5800000000000005</v>
      </c>
      <c r="AY93" s="31" t="str">
        <f t="shared" si="22"/>
        <v>Yes</v>
      </c>
      <c r="AZ93" s="31" t="str">
        <f t="shared" si="23"/>
        <v>Yes</v>
      </c>
      <c r="BA93" s="53">
        <v>275.54559999999998</v>
      </c>
      <c r="BB93" s="53">
        <v>137.07520000000002</v>
      </c>
      <c r="BC93" s="53">
        <v>22.129919999999998</v>
      </c>
      <c r="BD93" s="53">
        <v>149.9776</v>
      </c>
      <c r="BE93" s="53">
        <v>170.464</v>
      </c>
      <c r="BF93" s="53">
        <v>34.299519999999994</v>
      </c>
      <c r="BG93" s="53">
        <v>162.65600000000001</v>
      </c>
      <c r="BH93" s="53">
        <v>160.87039999999999</v>
      </c>
      <c r="BI93" s="53">
        <v>71.091200000000001</v>
      </c>
      <c r="BJ93" s="31">
        <v>2.36</v>
      </c>
      <c r="BK93" s="31">
        <v>2.5099999999999998</v>
      </c>
      <c r="BL93" s="31">
        <v>1.5</v>
      </c>
      <c r="BM93" s="31">
        <v>1.85</v>
      </c>
      <c r="BN93" s="31">
        <v>2.1</v>
      </c>
      <c r="BO93" s="31">
        <v>0.63</v>
      </c>
      <c r="BP93" s="31">
        <v>2.57</v>
      </c>
      <c r="BQ93" s="31">
        <v>1.44</v>
      </c>
      <c r="BR93" s="31">
        <v>0.32</v>
      </c>
      <c r="BS93" s="31">
        <f t="shared" si="24"/>
        <v>6.7799999999999994</v>
      </c>
      <c r="BT93" s="31">
        <f t="shared" si="25"/>
        <v>6.0499999999999989</v>
      </c>
      <c r="BU93" s="31">
        <f t="shared" si="26"/>
        <v>2.4499999999999997</v>
      </c>
      <c r="BV93" s="31">
        <v>537.22</v>
      </c>
      <c r="BW93" s="31">
        <v>663.77</v>
      </c>
      <c r="BX93" s="31">
        <v>568.33000000000004</v>
      </c>
      <c r="BY93" s="31">
        <v>1.29</v>
      </c>
      <c r="BZ93" s="31">
        <v>1.29</v>
      </c>
      <c r="CA93" s="31">
        <v>1.29</v>
      </c>
      <c r="CB93" s="55" t="s">
        <v>108</v>
      </c>
      <c r="CC93" s="59" t="s">
        <v>35</v>
      </c>
      <c r="CD93" s="59" t="s">
        <v>92</v>
      </c>
      <c r="CE93">
        <v>1.7</v>
      </c>
      <c r="CF93" s="31">
        <v>1161.0999999999999</v>
      </c>
      <c r="CG93" s="31">
        <v>1.5975999999999999</v>
      </c>
      <c r="CH93" s="31">
        <v>0.43325684999999986</v>
      </c>
      <c r="CI93" s="31">
        <v>2.0356999999999998</v>
      </c>
      <c r="CJ93" s="31">
        <v>0.85851999999999995</v>
      </c>
      <c r="CK93" s="31">
        <v>0.61955000000000005</v>
      </c>
      <c r="CL93" s="31">
        <f t="shared" si="14"/>
        <v>3.5137700000000001</v>
      </c>
      <c r="CM93" s="31">
        <v>147.15</v>
      </c>
      <c r="CN93" s="31">
        <v>154.27000000000001</v>
      </c>
      <c r="CO93" s="31">
        <v>288.77</v>
      </c>
      <c r="CP93" s="31">
        <v>0.77000999999999997</v>
      </c>
      <c r="CQ93" s="31">
        <v>0.56645000000000001</v>
      </c>
      <c r="CR93" s="31">
        <v>0.36287999999999998</v>
      </c>
      <c r="CS93" s="31">
        <v>11.194000000000001</v>
      </c>
      <c r="CT93" s="31">
        <v>663.2</v>
      </c>
      <c r="CU93" s="31">
        <v>1.4461999999999999</v>
      </c>
    </row>
    <row r="94" spans="1:99" x14ac:dyDescent="0.35">
      <c r="A94" s="16">
        <v>162</v>
      </c>
      <c r="B94" s="26">
        <v>49</v>
      </c>
      <c r="C94" s="14" t="s">
        <v>126</v>
      </c>
      <c r="D94" s="18">
        <v>0</v>
      </c>
      <c r="E94" s="7">
        <v>1</v>
      </c>
      <c r="F94" s="18">
        <v>0</v>
      </c>
      <c r="G94" s="18">
        <v>1</v>
      </c>
      <c r="H94" s="18" t="str">
        <f t="shared" si="15"/>
        <v>no</v>
      </c>
      <c r="I94" s="36">
        <v>67.916666666666671</v>
      </c>
      <c r="J94" s="31">
        <v>14.8</v>
      </c>
      <c r="K94" s="31">
        <v>30.8</v>
      </c>
      <c r="L94" s="31" t="str">
        <f t="shared" si="16"/>
        <v>Positive</v>
      </c>
      <c r="M94" s="33">
        <v>6</v>
      </c>
      <c r="N94" s="18" t="s">
        <v>19</v>
      </c>
      <c r="O94" s="16">
        <v>12</v>
      </c>
      <c r="P94" s="31" t="s">
        <v>118</v>
      </c>
      <c r="Q94" s="19"/>
      <c r="R94" s="19">
        <v>18.5</v>
      </c>
      <c r="S94" s="19">
        <v>19.8</v>
      </c>
      <c r="T94" s="47" t="s">
        <v>35</v>
      </c>
      <c r="U94" s="59" t="s">
        <v>42</v>
      </c>
      <c r="V94" s="53">
        <v>2332.288</v>
      </c>
      <c r="W94" s="53">
        <v>1382.6559999999999</v>
      </c>
      <c r="X94" s="53">
        <v>299.96159999999998</v>
      </c>
      <c r="Y94" s="53" t="str">
        <f t="shared" si="17"/>
        <v>yes</v>
      </c>
      <c r="Z94" s="53" t="str">
        <f t="shared" si="18"/>
        <v>yes</v>
      </c>
      <c r="AA94" s="31">
        <v>12.23</v>
      </c>
      <c r="AB94" s="31">
        <v>11.23</v>
      </c>
      <c r="AC94" s="31">
        <v>3.02</v>
      </c>
      <c r="AD94" s="31">
        <v>25.29</v>
      </c>
      <c r="AE94" s="31">
        <v>19.84</v>
      </c>
      <c r="AF94" s="31">
        <v>14.2</v>
      </c>
      <c r="AG94" s="31">
        <v>9</v>
      </c>
      <c r="AH94" s="31">
        <v>6.3</v>
      </c>
      <c r="AI94" s="31">
        <v>3</v>
      </c>
      <c r="AJ94" s="2">
        <v>82.164800249999985</v>
      </c>
      <c r="AK94" s="2">
        <v>24.701800499999997</v>
      </c>
      <c r="AL94" s="2">
        <v>7.8520103999999993</v>
      </c>
      <c r="AM94" s="31">
        <v>3.97</v>
      </c>
      <c r="AN94" s="31">
        <v>4.5599999999999996</v>
      </c>
      <c r="AO94" s="31">
        <v>2.27</v>
      </c>
      <c r="AP94" s="31">
        <v>2.06</v>
      </c>
      <c r="AQ94" s="31">
        <v>1.89</v>
      </c>
      <c r="AR94" s="31">
        <v>0.6</v>
      </c>
      <c r="AS94" s="31">
        <v>3.56</v>
      </c>
      <c r="AT94" s="31">
        <v>2.46</v>
      </c>
      <c r="AU94" s="31">
        <v>0.12</v>
      </c>
      <c r="AV94" s="31">
        <f t="shared" si="19"/>
        <v>9.59</v>
      </c>
      <c r="AW94" s="31">
        <f t="shared" si="20"/>
        <v>8.91</v>
      </c>
      <c r="AX94" s="31">
        <f t="shared" si="21"/>
        <v>2.99</v>
      </c>
      <c r="AY94" s="31" t="str">
        <f t="shared" si="22"/>
        <v>No</v>
      </c>
      <c r="AZ94" s="31" t="str">
        <f t="shared" si="23"/>
        <v>Yes</v>
      </c>
      <c r="BA94" s="53">
        <v>1044.096</v>
      </c>
      <c r="BB94" s="53">
        <v>466.41919999999999</v>
      </c>
      <c r="BC94" s="53">
        <v>16.289280000000002</v>
      </c>
      <c r="BD94" s="53">
        <v>235.64160000000001</v>
      </c>
      <c r="BE94" s="53">
        <v>199.27679999999998</v>
      </c>
      <c r="BF94" s="53">
        <v>50.105599999999995</v>
      </c>
      <c r="BG94" s="53">
        <v>252.19839999999999</v>
      </c>
      <c r="BH94" s="53">
        <v>201.35040000000001</v>
      </c>
      <c r="BI94" s="53">
        <v>58.620800000000003</v>
      </c>
      <c r="BJ94" s="31">
        <v>1.53</v>
      </c>
      <c r="BK94" s="31">
        <v>1.84</v>
      </c>
      <c r="BL94" s="31">
        <v>0.53</v>
      </c>
      <c r="BM94" s="31">
        <v>1.19</v>
      </c>
      <c r="BN94" s="31">
        <v>1.33</v>
      </c>
      <c r="BO94" s="31">
        <v>0.39</v>
      </c>
      <c r="BP94" s="31">
        <v>3.27</v>
      </c>
      <c r="BQ94" s="31">
        <v>2.34</v>
      </c>
      <c r="BR94" s="31">
        <v>0.11</v>
      </c>
      <c r="BS94" s="31">
        <f t="shared" si="24"/>
        <v>5.99</v>
      </c>
      <c r="BT94" s="31">
        <f t="shared" si="25"/>
        <v>5.51</v>
      </c>
      <c r="BU94" s="31">
        <f t="shared" si="26"/>
        <v>1.03</v>
      </c>
      <c r="BV94" s="31">
        <v>528.41</v>
      </c>
      <c r="BW94" s="31">
        <v>536.48</v>
      </c>
      <c r="BX94" s="31">
        <v>499.53</v>
      </c>
      <c r="BY94" s="31">
        <v>3.22</v>
      </c>
      <c r="BZ94" s="31">
        <v>3.22</v>
      </c>
      <c r="CA94" s="31">
        <v>3.22</v>
      </c>
      <c r="CB94" s="55" t="s">
        <v>108</v>
      </c>
      <c r="CC94" s="59" t="s">
        <v>37</v>
      </c>
      <c r="CD94" s="59" t="s">
        <v>95</v>
      </c>
      <c r="CE94">
        <v>1.8</v>
      </c>
      <c r="CF94" s="31">
        <v>75.281999999999996</v>
      </c>
      <c r="CG94" s="31">
        <v>4.4819999999999999E-2</v>
      </c>
      <c r="CH94" s="31">
        <v>0</v>
      </c>
      <c r="CI94" s="31">
        <v>2.0442</v>
      </c>
      <c r="CJ94" s="31">
        <v>0.70933000000000002</v>
      </c>
      <c r="CK94" s="31">
        <v>0.14419999999999999</v>
      </c>
      <c r="CL94" s="31">
        <f t="shared" si="14"/>
        <v>2.8977300000000001</v>
      </c>
      <c r="CM94" s="31">
        <v>10.446</v>
      </c>
      <c r="CN94" s="31">
        <v>3.4068999999999998</v>
      </c>
      <c r="CO94" s="31">
        <v>3.2871000000000001</v>
      </c>
      <c r="CP94" s="31">
        <v>9.7435000000000004E-3</v>
      </c>
      <c r="CQ94" s="31">
        <v>3.8974000000000001E-3</v>
      </c>
      <c r="CR94" s="31">
        <v>1.9487E-3</v>
      </c>
      <c r="CS94" s="31">
        <v>9.4047999999999998</v>
      </c>
      <c r="CT94" s="31">
        <v>612.23</v>
      </c>
      <c r="CU94" s="31">
        <v>3.2841999999999998</v>
      </c>
    </row>
    <row r="95" spans="1:99" x14ac:dyDescent="0.35">
      <c r="A95" s="40">
        <v>163</v>
      </c>
      <c r="B95" s="41">
        <v>25</v>
      </c>
      <c r="C95" s="14" t="s">
        <v>126</v>
      </c>
      <c r="D95" s="42">
        <v>0</v>
      </c>
      <c r="E95" s="7">
        <v>3</v>
      </c>
      <c r="F95" s="42">
        <v>0</v>
      </c>
      <c r="G95" s="42">
        <v>3</v>
      </c>
      <c r="H95" s="18" t="str">
        <f t="shared" si="15"/>
        <v>no</v>
      </c>
      <c r="I95" s="37">
        <v>84.17</v>
      </c>
      <c r="J95" s="31">
        <v>15.4</v>
      </c>
      <c r="K95" s="31">
        <v>23</v>
      </c>
      <c r="L95" s="31" t="str">
        <f t="shared" si="16"/>
        <v>Positive</v>
      </c>
      <c r="M95" s="33">
        <v>4</v>
      </c>
      <c r="N95" s="18" t="s">
        <v>19</v>
      </c>
      <c r="O95" s="3" t="s">
        <v>111</v>
      </c>
      <c r="P95" s="31" t="s">
        <v>119</v>
      </c>
      <c r="Q95" s="19"/>
      <c r="R95" s="19">
        <v>17</v>
      </c>
      <c r="S95" s="19">
        <v>19.899999999999999</v>
      </c>
      <c r="T95" s="47" t="s">
        <v>36</v>
      </c>
      <c r="U95" s="59" t="s">
        <v>93</v>
      </c>
      <c r="V95" s="53">
        <v>5985.6</v>
      </c>
      <c r="W95" s="53">
        <v>4338.7520000000004</v>
      </c>
      <c r="X95" s="53">
        <v>1324.16</v>
      </c>
      <c r="Y95" s="53" t="str">
        <f t="shared" si="17"/>
        <v>yes</v>
      </c>
      <c r="Z95" s="53" t="str">
        <f t="shared" si="18"/>
        <v>yes</v>
      </c>
      <c r="AA95" s="31">
        <v>35.93</v>
      </c>
      <c r="AB95" s="31">
        <v>35.520000000000003</v>
      </c>
      <c r="AC95" s="31">
        <v>8.43</v>
      </c>
      <c r="AD95" s="31">
        <v>20.22</v>
      </c>
      <c r="AE95" s="31">
        <v>17.21</v>
      </c>
      <c r="AF95" s="31">
        <v>12.11</v>
      </c>
      <c r="AG95" s="31">
        <v>5.12</v>
      </c>
      <c r="AH95" s="31">
        <v>4.2</v>
      </c>
      <c r="AI95" s="31">
        <v>2.65</v>
      </c>
      <c r="AJ95" s="2">
        <v>111.97944224999999</v>
      </c>
      <c r="AK95" s="2">
        <v>43.036162649999994</v>
      </c>
      <c r="AL95" s="2">
        <v>26.087811749999997</v>
      </c>
      <c r="AM95" s="31">
        <v>5.58</v>
      </c>
      <c r="AN95" s="31">
        <v>5.21</v>
      </c>
      <c r="AO95" s="31">
        <v>4.18</v>
      </c>
      <c r="AP95" s="31">
        <v>3.59</v>
      </c>
      <c r="AQ95" s="31">
        <v>2.5499999999999998</v>
      </c>
      <c r="AR95" s="31">
        <v>2.56</v>
      </c>
      <c r="AS95" s="31">
        <v>4.21</v>
      </c>
      <c r="AT95" s="31">
        <v>1.58</v>
      </c>
      <c r="AU95" s="31">
        <v>2.5</v>
      </c>
      <c r="AV95" s="31">
        <f t="shared" si="19"/>
        <v>13.379999999999999</v>
      </c>
      <c r="AW95" s="31">
        <f t="shared" si="20"/>
        <v>9.34</v>
      </c>
      <c r="AX95" s="31">
        <f t="shared" si="21"/>
        <v>9.24</v>
      </c>
      <c r="AY95" s="31" t="str">
        <f t="shared" si="22"/>
        <v>Yes</v>
      </c>
      <c r="AZ95" s="31" t="str">
        <f t="shared" si="23"/>
        <v>No</v>
      </c>
      <c r="BA95" s="53">
        <v>899.904</v>
      </c>
      <c r="BB95" s="53">
        <v>225.34399999999999</v>
      </c>
      <c r="BC95" s="53">
        <v>356.60159999999996</v>
      </c>
      <c r="BD95" s="53">
        <v>638.40640000000008</v>
      </c>
      <c r="BE95" s="53">
        <v>375.09120000000001</v>
      </c>
      <c r="BF95" s="53">
        <v>261.84960000000001</v>
      </c>
      <c r="BG95" s="53">
        <v>778.75199999999995</v>
      </c>
      <c r="BH95" s="53">
        <v>596.46080000000006</v>
      </c>
      <c r="BI95" s="53">
        <v>204.62079999999997</v>
      </c>
      <c r="BJ95" s="31">
        <v>4.1100000000000003</v>
      </c>
      <c r="BK95" s="31">
        <v>3.96</v>
      </c>
      <c r="BL95" s="31">
        <v>1.38</v>
      </c>
      <c r="BM95" s="31">
        <v>2.97</v>
      </c>
      <c r="BN95" s="31">
        <v>2.23</v>
      </c>
      <c r="BO95" s="31">
        <v>1.57</v>
      </c>
      <c r="BP95" s="31">
        <v>3.91</v>
      </c>
      <c r="BQ95" s="31">
        <v>1.41</v>
      </c>
      <c r="BR95" s="31">
        <v>2.0099999999999998</v>
      </c>
      <c r="BS95" s="31">
        <f t="shared" si="24"/>
        <v>10.99</v>
      </c>
      <c r="BT95" s="31">
        <f t="shared" si="25"/>
        <v>7.6</v>
      </c>
      <c r="BU95" s="31">
        <f t="shared" si="26"/>
        <v>4.96</v>
      </c>
      <c r="BV95" s="31">
        <v>518.86</v>
      </c>
      <c r="BW95" s="31">
        <v>452.71</v>
      </c>
      <c r="BX95" s="31">
        <v>423.42</v>
      </c>
      <c r="BY95" s="31">
        <v>3.24</v>
      </c>
      <c r="BZ95" s="31">
        <v>3.24</v>
      </c>
      <c r="CA95" s="31">
        <v>3.24</v>
      </c>
      <c r="CB95" s="59" t="s">
        <v>109</v>
      </c>
      <c r="CC95" s="59" t="s">
        <v>36</v>
      </c>
      <c r="CD95" s="59" t="s">
        <v>93</v>
      </c>
      <c r="CE95">
        <v>2.4</v>
      </c>
      <c r="CF95" s="31">
        <v>9021.4</v>
      </c>
      <c r="CG95" s="31">
        <v>4.8792999999999997</v>
      </c>
      <c r="CH95" s="31">
        <v>24.036515099999995</v>
      </c>
      <c r="CI95" s="31">
        <v>3.0444</v>
      </c>
      <c r="CJ95" s="31">
        <v>1.139</v>
      </c>
      <c r="CK95" s="31">
        <v>0.52342</v>
      </c>
      <c r="CL95" s="31">
        <f t="shared" si="14"/>
        <v>4.7068199999999996</v>
      </c>
      <c r="CM95" s="31">
        <v>1047.5999999999999</v>
      </c>
      <c r="CN95" s="31">
        <v>487.79</v>
      </c>
      <c r="CO95" s="31">
        <v>407.43</v>
      </c>
      <c r="CP95" s="31">
        <v>1.0468</v>
      </c>
      <c r="CQ95" s="31">
        <v>0.47637000000000002</v>
      </c>
      <c r="CR95" s="31">
        <v>0.21759999999999999</v>
      </c>
      <c r="CS95" s="31">
        <v>11.965999999999999</v>
      </c>
      <c r="CT95" s="31">
        <v>633.58000000000004</v>
      </c>
      <c r="CU95" s="31">
        <v>3.2646999999999999</v>
      </c>
    </row>
    <row r="96" spans="1:99" x14ac:dyDescent="0.35">
      <c r="A96" s="40">
        <v>167</v>
      </c>
      <c r="B96" s="41">
        <v>41</v>
      </c>
      <c r="C96" s="14" t="s">
        <v>108</v>
      </c>
      <c r="D96" s="42">
        <v>0</v>
      </c>
      <c r="E96" s="7">
        <v>2</v>
      </c>
      <c r="F96" s="42">
        <v>0</v>
      </c>
      <c r="G96" s="42">
        <v>2</v>
      </c>
      <c r="H96" s="18" t="str">
        <f t="shared" si="15"/>
        <v>no</v>
      </c>
      <c r="I96" s="37">
        <v>60</v>
      </c>
      <c r="J96" s="31">
        <v>19.399999999999999</v>
      </c>
      <c r="K96" s="31">
        <v>40</v>
      </c>
      <c r="L96" s="31" t="str">
        <f t="shared" si="16"/>
        <v>Negative</v>
      </c>
      <c r="M96" s="39">
        <v>5</v>
      </c>
      <c r="N96" s="18" t="s">
        <v>19</v>
      </c>
      <c r="O96" s="16">
        <v>8</v>
      </c>
      <c r="P96" s="31" t="s">
        <v>118</v>
      </c>
      <c r="Q96" s="19"/>
      <c r="R96" s="19">
        <v>20.399999999999999</v>
      </c>
      <c r="S96" s="19">
        <v>25</v>
      </c>
      <c r="T96" s="51" t="s">
        <v>35</v>
      </c>
      <c r="U96" s="61" t="s">
        <v>93</v>
      </c>
      <c r="V96" s="53">
        <v>4349.2479999999996</v>
      </c>
      <c r="W96" s="53">
        <v>3552.5120000000002</v>
      </c>
      <c r="X96" s="53">
        <v>437.20320000000004</v>
      </c>
      <c r="Y96" s="53" t="str">
        <f t="shared" si="17"/>
        <v>yes</v>
      </c>
      <c r="Z96" s="53" t="str">
        <f t="shared" si="18"/>
        <v>yes</v>
      </c>
      <c r="AA96" s="31">
        <v>19.739999999999998</v>
      </c>
      <c r="AB96" s="31">
        <v>16.73</v>
      </c>
      <c r="AC96" s="31">
        <v>5.23</v>
      </c>
      <c r="AD96" s="31">
        <v>29.5</v>
      </c>
      <c r="AE96" s="31">
        <v>40.659999999999997</v>
      </c>
      <c r="AF96" s="31">
        <v>14.06</v>
      </c>
      <c r="AG96" s="31">
        <v>10.44</v>
      </c>
      <c r="AH96" s="31">
        <v>13.1</v>
      </c>
      <c r="AI96" s="31">
        <v>4.5199999999999996</v>
      </c>
      <c r="AJ96" s="2">
        <v>14.428890449999999</v>
      </c>
      <c r="AK96" s="2">
        <v>3.2976800999999996</v>
      </c>
      <c r="AL96" s="2">
        <v>0.26077544999999996</v>
      </c>
      <c r="AM96" s="31">
        <v>3.68</v>
      </c>
      <c r="AN96" s="31">
        <v>2.46</v>
      </c>
      <c r="AO96" s="31">
        <v>3.67</v>
      </c>
      <c r="AP96" s="31">
        <v>2.23</v>
      </c>
      <c r="AQ96" s="31">
        <v>1.91</v>
      </c>
      <c r="AR96" s="31">
        <v>1.74</v>
      </c>
      <c r="AS96" s="31">
        <v>7.55</v>
      </c>
      <c r="AT96" s="31">
        <v>5.59</v>
      </c>
      <c r="AU96" s="31">
        <v>0.87</v>
      </c>
      <c r="AV96" s="31">
        <f t="shared" si="19"/>
        <v>13.46</v>
      </c>
      <c r="AW96" s="31">
        <f t="shared" si="20"/>
        <v>9.9600000000000009</v>
      </c>
      <c r="AX96" s="31">
        <f t="shared" si="21"/>
        <v>6.28</v>
      </c>
      <c r="AY96" s="31" t="str">
        <f t="shared" si="22"/>
        <v>Yes</v>
      </c>
      <c r="AZ96" s="31" t="str">
        <f t="shared" si="23"/>
        <v>Yes</v>
      </c>
      <c r="BA96" s="53">
        <v>2363.7759999999998</v>
      </c>
      <c r="BB96" s="53">
        <v>2103.1680000000001</v>
      </c>
      <c r="BC96" s="53">
        <v>41.272320000000001</v>
      </c>
      <c r="BD96" s="53">
        <v>369.1968</v>
      </c>
      <c r="BE96" s="53">
        <v>348.23680000000002</v>
      </c>
      <c r="BF96" s="53">
        <v>52.468480000000007</v>
      </c>
      <c r="BG96" s="53">
        <v>376.37119999999999</v>
      </c>
      <c r="BH96" s="53">
        <v>216.1344</v>
      </c>
      <c r="BI96" s="53">
        <v>82.227199999999996</v>
      </c>
      <c r="BJ96" s="31">
        <v>2.02</v>
      </c>
      <c r="BK96" s="31">
        <v>1.26</v>
      </c>
      <c r="BL96" s="31">
        <v>0.92</v>
      </c>
      <c r="BM96" s="31">
        <v>1.53</v>
      </c>
      <c r="BN96" s="31">
        <v>1.72</v>
      </c>
      <c r="BO96" s="31">
        <v>0.54</v>
      </c>
      <c r="BP96" s="31">
        <v>7.13</v>
      </c>
      <c r="BQ96" s="31">
        <v>5.53</v>
      </c>
      <c r="BR96" s="31">
        <v>0.33</v>
      </c>
      <c r="BS96" s="31">
        <f t="shared" si="24"/>
        <v>10.68</v>
      </c>
      <c r="BT96" s="31">
        <f t="shared" si="25"/>
        <v>8.51</v>
      </c>
      <c r="BU96" s="31">
        <f t="shared" si="26"/>
        <v>1.79</v>
      </c>
      <c r="BV96" s="31">
        <v>407.25</v>
      </c>
      <c r="BW96" s="31">
        <v>464.43</v>
      </c>
      <c r="BX96" s="31">
        <v>461.33</v>
      </c>
      <c r="BY96" s="31">
        <v>2.59</v>
      </c>
      <c r="BZ96" s="31">
        <v>2.59</v>
      </c>
      <c r="CA96" s="31">
        <v>2.59</v>
      </c>
      <c r="CB96" s="55" t="s">
        <v>108</v>
      </c>
      <c r="CC96" s="61" t="s">
        <v>36</v>
      </c>
      <c r="CD96" s="61" t="s">
        <v>93</v>
      </c>
      <c r="CE96">
        <v>3.6</v>
      </c>
      <c r="CF96" s="31">
        <v>4234.2</v>
      </c>
      <c r="CG96" s="31">
        <v>2.8069999999999999</v>
      </c>
      <c r="CH96" s="31">
        <v>0.12114764999999998</v>
      </c>
      <c r="CI96" s="31">
        <v>2.1486000000000001</v>
      </c>
      <c r="CJ96" s="31">
        <v>0.83184999999999998</v>
      </c>
      <c r="CK96" s="31">
        <v>0.28006999999999999</v>
      </c>
      <c r="CL96" s="31">
        <f t="shared" si="14"/>
        <v>3.2605200000000001</v>
      </c>
      <c r="CM96" s="31">
        <v>522.41</v>
      </c>
      <c r="CN96" s="31">
        <v>346.59</v>
      </c>
      <c r="CO96" s="31">
        <v>157.49</v>
      </c>
      <c r="CP96" s="31">
        <v>0.58521999999999996</v>
      </c>
      <c r="CQ96" s="31">
        <v>0.26544000000000001</v>
      </c>
      <c r="CR96" s="31">
        <v>7.3152999999999996E-2</v>
      </c>
      <c r="CS96" s="31">
        <v>12.019</v>
      </c>
      <c r="CT96" s="31">
        <v>516.61</v>
      </c>
      <c r="CU96" s="31">
        <v>3.0621</v>
      </c>
    </row>
    <row r="97" spans="1:99" x14ac:dyDescent="0.35">
      <c r="A97" s="40">
        <v>168</v>
      </c>
      <c r="B97" s="44">
        <v>23</v>
      </c>
      <c r="C97" s="14" t="s">
        <v>126</v>
      </c>
      <c r="D97" s="42">
        <v>1</v>
      </c>
      <c r="E97" s="7">
        <v>88</v>
      </c>
      <c r="F97" s="42">
        <v>2</v>
      </c>
      <c r="G97" s="42">
        <v>86</v>
      </c>
      <c r="H97" s="18" t="str">
        <f t="shared" si="15"/>
        <v>Yes</v>
      </c>
      <c r="I97" s="37">
        <v>84.583333333333329</v>
      </c>
      <c r="J97" s="31">
        <v>14.5</v>
      </c>
      <c r="K97" s="31">
        <v>19.2</v>
      </c>
      <c r="L97" s="31" t="str">
        <f t="shared" si="16"/>
        <v>Positive</v>
      </c>
      <c r="M97" s="33">
        <v>4</v>
      </c>
      <c r="N97" s="18" t="s">
        <v>21</v>
      </c>
      <c r="O97" s="3" t="s">
        <v>111</v>
      </c>
      <c r="P97" s="31" t="s">
        <v>119</v>
      </c>
      <c r="Q97" s="3"/>
      <c r="R97" s="3">
        <v>20</v>
      </c>
      <c r="S97" s="3">
        <v>25.4</v>
      </c>
      <c r="T97" s="51" t="s">
        <v>41</v>
      </c>
      <c r="U97" s="61" t="s">
        <v>94</v>
      </c>
      <c r="V97" s="53">
        <v>1986.1759999999999</v>
      </c>
      <c r="W97" s="53">
        <v>1477.952</v>
      </c>
      <c r="X97" s="53">
        <v>1039.9359999999999</v>
      </c>
      <c r="Y97" s="53" t="str">
        <f t="shared" si="17"/>
        <v>yes</v>
      </c>
      <c r="Z97" s="53" t="str">
        <f t="shared" si="18"/>
        <v>no</v>
      </c>
      <c r="AA97" s="31">
        <v>32.14</v>
      </c>
      <c r="AB97" s="31">
        <v>31.36</v>
      </c>
      <c r="AC97" s="31">
        <v>21.7</v>
      </c>
      <c r="AD97" s="31">
        <v>25.29</v>
      </c>
      <c r="AE97" s="31">
        <v>18.239999999999998</v>
      </c>
      <c r="AF97" s="31">
        <v>23.68</v>
      </c>
      <c r="AG97" s="31">
        <v>7.6</v>
      </c>
      <c r="AH97" s="31">
        <v>10</v>
      </c>
      <c r="AI97" s="31">
        <v>4.3600000000000003</v>
      </c>
      <c r="AJ97" s="2">
        <v>21.395906999999998</v>
      </c>
      <c r="AK97" s="2">
        <v>22.309647749999996</v>
      </c>
      <c r="AL97" s="2">
        <v>12.502848149999998</v>
      </c>
      <c r="AM97" s="31">
        <v>7.63</v>
      </c>
      <c r="AN97" s="31">
        <v>6.93</v>
      </c>
      <c r="AO97" s="31">
        <v>7.78</v>
      </c>
      <c r="AP97" s="31">
        <v>4.38</v>
      </c>
      <c r="AQ97" s="31">
        <v>3.24</v>
      </c>
      <c r="AR97" s="31">
        <v>4.41</v>
      </c>
      <c r="AS97" s="31">
        <v>9</v>
      </c>
      <c r="AT97" s="31">
        <v>1.29</v>
      </c>
      <c r="AU97" s="31">
        <v>5.46</v>
      </c>
      <c r="AV97" s="31">
        <f t="shared" si="19"/>
        <v>21.009999999999998</v>
      </c>
      <c r="AW97" s="31">
        <f t="shared" si="20"/>
        <v>11.46</v>
      </c>
      <c r="AX97" s="31">
        <f t="shared" si="21"/>
        <v>17.650000000000002</v>
      </c>
      <c r="AY97" s="31" t="str">
        <f t="shared" si="22"/>
        <v>Yes</v>
      </c>
      <c r="AZ97" s="31" t="str">
        <f t="shared" si="23"/>
        <v>No</v>
      </c>
      <c r="BA97" s="53">
        <v>688.64</v>
      </c>
      <c r="BB97" s="53">
        <v>79.091200000000001</v>
      </c>
      <c r="BC97" s="53">
        <v>320.1472</v>
      </c>
      <c r="BD97" s="53">
        <v>249.36960000000002</v>
      </c>
      <c r="BE97" s="53">
        <v>172.352</v>
      </c>
      <c r="BF97" s="53">
        <v>214.4896</v>
      </c>
      <c r="BG97" s="53">
        <v>288.10879999999997</v>
      </c>
      <c r="BH97" s="53">
        <v>268.38400000000001</v>
      </c>
      <c r="BI97" s="53">
        <v>216.58240000000001</v>
      </c>
      <c r="BJ97" s="31">
        <v>4.59</v>
      </c>
      <c r="BK97" s="31">
        <v>5.05</v>
      </c>
      <c r="BL97" s="31">
        <v>4.84</v>
      </c>
      <c r="BM97" s="31">
        <v>3.47</v>
      </c>
      <c r="BN97" s="31">
        <v>2.92</v>
      </c>
      <c r="BO97" s="31">
        <v>3.87</v>
      </c>
      <c r="BP97" s="31">
        <v>8.6</v>
      </c>
      <c r="BQ97" s="31">
        <v>1.2</v>
      </c>
      <c r="BR97" s="31">
        <v>5.2</v>
      </c>
      <c r="BS97" s="31">
        <f t="shared" si="24"/>
        <v>16.66</v>
      </c>
      <c r="BT97" s="31">
        <f t="shared" si="25"/>
        <v>9.17</v>
      </c>
      <c r="BU97" s="31">
        <f t="shared" si="26"/>
        <v>13.91</v>
      </c>
      <c r="BV97" s="31">
        <v>626.85</v>
      </c>
      <c r="BW97" s="31">
        <v>580.16</v>
      </c>
      <c r="BX97" s="31">
        <v>537.30999999999995</v>
      </c>
      <c r="BY97" s="31">
        <v>1.29</v>
      </c>
      <c r="BZ97" s="31">
        <v>1.29</v>
      </c>
      <c r="CA97" s="31">
        <v>1.29</v>
      </c>
      <c r="CB97" s="61"/>
      <c r="CC97" s="61"/>
      <c r="CD97" s="61"/>
    </row>
    <row r="98" spans="1:99" x14ac:dyDescent="0.35">
      <c r="A98" s="43">
        <v>169</v>
      </c>
      <c r="B98" s="44">
        <v>30</v>
      </c>
      <c r="C98" s="14" t="s">
        <v>126</v>
      </c>
      <c r="D98" s="42">
        <v>1</v>
      </c>
      <c r="E98" s="7">
        <v>99</v>
      </c>
      <c r="F98" s="42">
        <v>8</v>
      </c>
      <c r="G98" s="42">
        <v>91</v>
      </c>
      <c r="H98" s="18" t="str">
        <f t="shared" si="15"/>
        <v>Yes</v>
      </c>
      <c r="I98" s="37" t="s">
        <v>20</v>
      </c>
      <c r="J98" s="31">
        <v>27.2</v>
      </c>
      <c r="K98" s="31">
        <v>20.2</v>
      </c>
      <c r="L98" s="31" t="str">
        <f t="shared" si="16"/>
        <v>Positive</v>
      </c>
      <c r="M98" s="39">
        <v>11</v>
      </c>
      <c r="N98" s="18" t="s">
        <v>19</v>
      </c>
      <c r="O98" s="3" t="s">
        <v>111</v>
      </c>
      <c r="P98" s="31" t="s">
        <v>119</v>
      </c>
      <c r="Q98" s="3"/>
      <c r="R98" s="3">
        <v>17.100000000000001</v>
      </c>
      <c r="S98" s="3">
        <v>17.2</v>
      </c>
      <c r="T98" s="48" t="s">
        <v>36</v>
      </c>
      <c r="U98" s="60" t="s">
        <v>42</v>
      </c>
      <c r="V98" s="53">
        <v>1564.7360000000001</v>
      </c>
      <c r="W98" s="53">
        <v>2552.5120000000002</v>
      </c>
      <c r="X98" s="53">
        <v>224.7552</v>
      </c>
      <c r="Y98" s="53" t="str">
        <f t="shared" si="17"/>
        <v>no</v>
      </c>
      <c r="Z98" s="53" t="str">
        <f t="shared" si="18"/>
        <v>yes</v>
      </c>
      <c r="AA98" s="31">
        <v>19.920000000000002</v>
      </c>
      <c r="AB98" s="31">
        <v>23.15</v>
      </c>
      <c r="AC98" s="31">
        <v>2.82</v>
      </c>
      <c r="AD98" s="31">
        <v>16.78</v>
      </c>
      <c r="AE98" s="31">
        <v>20.22</v>
      </c>
      <c r="AF98" s="31">
        <v>14.72</v>
      </c>
      <c r="AG98" s="31">
        <v>6.36</v>
      </c>
      <c r="AH98" s="31">
        <v>3.6</v>
      </c>
      <c r="AI98" s="31">
        <v>4.13</v>
      </c>
      <c r="AJ98" s="2">
        <v>30.995318249999997</v>
      </c>
      <c r="AK98" s="2">
        <v>26.428667849999997</v>
      </c>
      <c r="AL98" s="2">
        <v>14.042860649999998</v>
      </c>
      <c r="AM98" s="31">
        <v>3.41</v>
      </c>
      <c r="AN98" s="31">
        <v>5.97</v>
      </c>
      <c r="AO98" s="31">
        <v>2.29</v>
      </c>
      <c r="AP98" s="31">
        <v>1.75</v>
      </c>
      <c r="AQ98" s="31">
        <v>2.63</v>
      </c>
      <c r="AR98" s="31">
        <v>0.75</v>
      </c>
      <c r="AS98" s="31">
        <v>3.39</v>
      </c>
      <c r="AT98" s="31">
        <v>7.59</v>
      </c>
      <c r="AU98" s="31">
        <v>0.18</v>
      </c>
      <c r="AV98" s="31">
        <f t="shared" si="19"/>
        <v>8.5500000000000007</v>
      </c>
      <c r="AW98" s="31">
        <f t="shared" si="20"/>
        <v>16.189999999999998</v>
      </c>
      <c r="AX98" s="31">
        <f t="shared" si="21"/>
        <v>3.22</v>
      </c>
      <c r="AY98" s="31" t="str">
        <f t="shared" si="22"/>
        <v>No</v>
      </c>
      <c r="AZ98" s="31" t="str">
        <f t="shared" si="23"/>
        <v>Yes</v>
      </c>
      <c r="BA98" s="53">
        <v>231.68639999999999</v>
      </c>
      <c r="BB98" s="53">
        <v>767.04</v>
      </c>
      <c r="BC98" s="53">
        <v>11.262079999999999</v>
      </c>
      <c r="BD98" s="53">
        <v>113.35039999999999</v>
      </c>
      <c r="BE98" s="53">
        <v>322.59199999999998</v>
      </c>
      <c r="BF98" s="53">
        <v>25.376639999999998</v>
      </c>
      <c r="BG98" s="53">
        <v>153.1968</v>
      </c>
      <c r="BH98" s="53">
        <v>466.78399999999999</v>
      </c>
      <c r="BI98" s="53">
        <v>53.671680000000002</v>
      </c>
      <c r="BJ98" s="31">
        <v>1.73</v>
      </c>
      <c r="BK98" s="31">
        <v>3.88</v>
      </c>
      <c r="BL98" s="31">
        <v>0.63</v>
      </c>
      <c r="BM98" s="31">
        <v>1.23</v>
      </c>
      <c r="BN98" s="31">
        <v>2.25</v>
      </c>
      <c r="BO98" s="31">
        <v>0.28999999999999998</v>
      </c>
      <c r="BP98" s="31">
        <v>2.84</v>
      </c>
      <c r="BQ98" s="31">
        <v>5.86</v>
      </c>
      <c r="BR98" s="31">
        <v>0.13</v>
      </c>
      <c r="BS98" s="31">
        <f t="shared" si="24"/>
        <v>5.8</v>
      </c>
      <c r="BT98" s="31">
        <f t="shared" si="25"/>
        <v>11.99</v>
      </c>
      <c r="BU98" s="31">
        <f t="shared" si="26"/>
        <v>1.0499999999999998</v>
      </c>
      <c r="BV98" s="31">
        <v>576.12</v>
      </c>
      <c r="BW98" s="31">
        <v>871.87</v>
      </c>
      <c r="BX98" s="31">
        <v>639.14</v>
      </c>
      <c r="BY98" s="31">
        <v>2.0099999999999998</v>
      </c>
      <c r="BZ98" s="31">
        <v>2.0099999999999998</v>
      </c>
      <c r="CA98" s="31">
        <v>2.0099999999999998</v>
      </c>
      <c r="CB98" s="60"/>
      <c r="CC98" s="60"/>
      <c r="CD98" s="60"/>
    </row>
    <row r="99" spans="1:99" x14ac:dyDescent="0.35">
      <c r="A99" s="43">
        <v>170</v>
      </c>
      <c r="B99" s="41">
        <v>30</v>
      </c>
      <c r="C99" s="14" t="s">
        <v>126</v>
      </c>
      <c r="D99" s="42">
        <v>1</v>
      </c>
      <c r="E99" s="7">
        <v>37</v>
      </c>
      <c r="F99" s="42">
        <v>4</v>
      </c>
      <c r="G99" s="42">
        <v>33</v>
      </c>
      <c r="H99" s="18" t="str">
        <f t="shared" si="15"/>
        <v>Yes</v>
      </c>
      <c r="I99" s="37">
        <v>80.833333333333343</v>
      </c>
      <c r="J99" s="31">
        <v>22.7</v>
      </c>
      <c r="K99" s="31">
        <v>40</v>
      </c>
      <c r="L99" s="31" t="str">
        <f t="shared" si="16"/>
        <v>Negative</v>
      </c>
      <c r="M99" s="33">
        <v>6</v>
      </c>
      <c r="N99" s="18" t="s">
        <v>19</v>
      </c>
      <c r="O99" s="16">
        <v>8</v>
      </c>
      <c r="P99" s="31" t="s">
        <v>118</v>
      </c>
      <c r="Q99" s="16"/>
      <c r="R99" s="16">
        <v>14</v>
      </c>
      <c r="S99" s="16">
        <v>17.3</v>
      </c>
      <c r="T99" s="48" t="s">
        <v>37</v>
      </c>
      <c r="U99" s="60" t="s">
        <v>43</v>
      </c>
      <c r="V99" s="53">
        <v>5761.9840000000004</v>
      </c>
      <c r="W99" s="53">
        <v>2746.24</v>
      </c>
      <c r="X99" s="53">
        <v>188.74879999999999</v>
      </c>
      <c r="Y99" s="53" t="str">
        <f t="shared" si="17"/>
        <v>yes</v>
      </c>
      <c r="Z99" s="53" t="str">
        <f t="shared" si="18"/>
        <v>yes</v>
      </c>
      <c r="AA99" s="31">
        <v>29.37</v>
      </c>
      <c r="AB99" s="31">
        <v>24.05</v>
      </c>
      <c r="AC99" s="31">
        <v>3.06</v>
      </c>
      <c r="AD99" s="31">
        <v>37.07</v>
      </c>
      <c r="AE99" s="31">
        <v>22.27</v>
      </c>
      <c r="AF99" s="31">
        <v>10.79</v>
      </c>
      <c r="AG99" s="31">
        <v>10.130000000000001</v>
      </c>
      <c r="AH99" s="31">
        <v>3.6</v>
      </c>
      <c r="AI99" s="31">
        <v>1.44</v>
      </c>
      <c r="AJ99" s="2">
        <v>176.42588534999996</v>
      </c>
      <c r="AK99" s="2">
        <v>96.38219565</v>
      </c>
      <c r="AL99" s="2">
        <v>114.41676869999999</v>
      </c>
      <c r="AM99" s="31">
        <v>5.15</v>
      </c>
      <c r="AN99" s="31">
        <v>3.8</v>
      </c>
      <c r="AO99" s="31">
        <v>1.38</v>
      </c>
      <c r="AP99" s="31">
        <v>2.63</v>
      </c>
      <c r="AQ99" s="31">
        <v>1.6</v>
      </c>
      <c r="AR99" s="31">
        <v>0.28999999999999998</v>
      </c>
      <c r="AS99" s="31">
        <v>1.17</v>
      </c>
      <c r="AT99" s="31">
        <v>0.93</v>
      </c>
      <c r="AU99" s="31">
        <v>0.02</v>
      </c>
      <c r="AV99" s="31">
        <f t="shared" si="19"/>
        <v>8.9499999999999993</v>
      </c>
      <c r="AW99" s="31">
        <f t="shared" si="20"/>
        <v>6.33</v>
      </c>
      <c r="AX99" s="31">
        <f t="shared" si="21"/>
        <v>1.69</v>
      </c>
      <c r="AY99" s="31" t="str">
        <f t="shared" si="22"/>
        <v>Yes</v>
      </c>
      <c r="AZ99" s="31" t="str">
        <f t="shared" si="23"/>
        <v>Yes</v>
      </c>
      <c r="BA99" s="53">
        <v>459.57759999999996</v>
      </c>
      <c r="BB99" s="53">
        <v>202.80960000000002</v>
      </c>
      <c r="BC99" s="53">
        <v>0.93952000000000002</v>
      </c>
      <c r="BD99" s="53">
        <v>743.68</v>
      </c>
      <c r="BE99" s="53">
        <v>276.19840000000005</v>
      </c>
      <c r="BF99" s="53">
        <v>6.3391999999999999</v>
      </c>
      <c r="BG99" s="53">
        <v>1176</v>
      </c>
      <c r="BH99" s="53">
        <v>411.76959999999997</v>
      </c>
      <c r="BI99" s="53">
        <v>17.659520000000001</v>
      </c>
      <c r="BJ99" s="31">
        <v>4.24</v>
      </c>
      <c r="BK99" s="31">
        <v>2.81</v>
      </c>
      <c r="BL99" s="31">
        <v>0.28999999999999998</v>
      </c>
      <c r="BM99" s="31">
        <v>2.27</v>
      </c>
      <c r="BN99" s="31">
        <v>1.44</v>
      </c>
      <c r="BO99" s="31">
        <v>0.1</v>
      </c>
      <c r="BP99" s="31">
        <v>1.1100000000000001</v>
      </c>
      <c r="BQ99" s="31">
        <v>0.92</v>
      </c>
      <c r="BR99" s="31">
        <v>0.01</v>
      </c>
      <c r="BS99" s="31">
        <f t="shared" si="24"/>
        <v>7.62</v>
      </c>
      <c r="BT99" s="31">
        <f t="shared" si="25"/>
        <v>5.17</v>
      </c>
      <c r="BU99" s="31">
        <f t="shared" si="26"/>
        <v>0.4</v>
      </c>
      <c r="BV99" s="31">
        <v>400.7</v>
      </c>
      <c r="BW99" s="31">
        <v>247.22</v>
      </c>
      <c r="BX99" s="31">
        <v>368.95</v>
      </c>
      <c r="BY99" s="31">
        <v>2.34</v>
      </c>
      <c r="BZ99" s="31">
        <v>2.34</v>
      </c>
      <c r="CA99" s="31">
        <v>2.34</v>
      </c>
      <c r="CB99" s="60"/>
      <c r="CC99" s="60"/>
      <c r="CD99" s="60"/>
    </row>
    <row r="100" spans="1:99" x14ac:dyDescent="0.35">
      <c r="A100" s="40">
        <v>171</v>
      </c>
      <c r="B100" s="41">
        <v>45</v>
      </c>
      <c r="C100" s="14" t="s">
        <v>108</v>
      </c>
      <c r="D100" s="42">
        <v>1</v>
      </c>
      <c r="E100" s="7">
        <v>2</v>
      </c>
      <c r="F100" s="42">
        <v>2</v>
      </c>
      <c r="G100" s="42">
        <v>0</v>
      </c>
      <c r="H100" s="18" t="str">
        <f t="shared" si="15"/>
        <v>no</v>
      </c>
      <c r="I100" s="37">
        <v>81.25</v>
      </c>
      <c r="J100" s="31">
        <v>12.2</v>
      </c>
      <c r="K100" s="31">
        <v>24.2</v>
      </c>
      <c r="L100" s="31" t="str">
        <f t="shared" si="16"/>
        <v>Positive</v>
      </c>
      <c r="M100" s="33">
        <v>3</v>
      </c>
      <c r="N100" s="18" t="s">
        <v>19</v>
      </c>
      <c r="O100" s="16">
        <v>8</v>
      </c>
      <c r="P100" s="31" t="s">
        <v>118</v>
      </c>
      <c r="Q100" s="16"/>
      <c r="R100" s="16">
        <v>18.8</v>
      </c>
      <c r="S100" s="16">
        <v>19.899999999999999</v>
      </c>
      <c r="T100" s="48" t="s">
        <v>35</v>
      </c>
      <c r="U100" s="60" t="s">
        <v>93</v>
      </c>
      <c r="V100" s="53">
        <v>3376</v>
      </c>
      <c r="W100" s="53">
        <v>3879.4879999999998</v>
      </c>
      <c r="X100" s="53">
        <v>433.90719999999999</v>
      </c>
      <c r="Y100" s="53" t="str">
        <f t="shared" si="17"/>
        <v>no</v>
      </c>
      <c r="Z100" s="53" t="str">
        <f t="shared" si="18"/>
        <v>yes</v>
      </c>
      <c r="AA100" s="31">
        <v>19.579999999999998</v>
      </c>
      <c r="AB100" s="31">
        <v>23.88</v>
      </c>
      <c r="AC100" s="31">
        <v>4.8499999999999996</v>
      </c>
      <c r="AD100" s="31">
        <v>34.58</v>
      </c>
      <c r="AE100" s="31">
        <v>39.33</v>
      </c>
      <c r="AF100" s="31">
        <v>14.92</v>
      </c>
      <c r="AG100" s="31">
        <v>12.08</v>
      </c>
      <c r="AH100" s="31">
        <v>11.8</v>
      </c>
      <c r="AI100" s="31">
        <v>4.21</v>
      </c>
      <c r="AJ100" s="2">
        <v>53.382993300000003</v>
      </c>
      <c r="AK100" s="2">
        <v>45.079245899999997</v>
      </c>
      <c r="AL100" s="2">
        <v>34.644121199999994</v>
      </c>
      <c r="AM100" s="31">
        <v>4.1500000000000004</v>
      </c>
      <c r="AN100" s="31">
        <v>5.45</v>
      </c>
      <c r="AO100" s="31">
        <v>3.43</v>
      </c>
      <c r="AP100" s="31">
        <v>2.61</v>
      </c>
      <c r="AQ100" s="31">
        <v>3.94</v>
      </c>
      <c r="AR100" s="31">
        <v>1.03</v>
      </c>
      <c r="AS100" s="31">
        <v>4.97</v>
      </c>
      <c r="AT100" s="31">
        <v>5.46</v>
      </c>
      <c r="AU100" s="31">
        <v>0.21</v>
      </c>
      <c r="AV100" s="31">
        <f t="shared" si="19"/>
        <v>11.73</v>
      </c>
      <c r="AW100" s="31">
        <f t="shared" si="20"/>
        <v>14.850000000000001</v>
      </c>
      <c r="AX100" s="31">
        <f t="shared" si="21"/>
        <v>4.67</v>
      </c>
      <c r="AY100" s="31" t="str">
        <f t="shared" si="22"/>
        <v>No</v>
      </c>
      <c r="AZ100" s="31" t="str">
        <f t="shared" si="23"/>
        <v>Yes</v>
      </c>
      <c r="BA100" s="53">
        <v>1443.712</v>
      </c>
      <c r="BB100" s="53">
        <v>1587.2</v>
      </c>
      <c r="BC100" s="53">
        <v>17.84384</v>
      </c>
      <c r="BD100" s="53">
        <v>416.7296</v>
      </c>
      <c r="BE100" s="53">
        <v>766.91200000000003</v>
      </c>
      <c r="BF100" s="53">
        <v>69.92</v>
      </c>
      <c r="BG100" s="53">
        <v>349.05599999999998</v>
      </c>
      <c r="BH100" s="53">
        <v>486.91840000000002</v>
      </c>
      <c r="BI100" s="53">
        <v>126.2976</v>
      </c>
      <c r="BJ100" s="31">
        <v>2.1800000000000002</v>
      </c>
      <c r="BK100" s="31">
        <v>3.34</v>
      </c>
      <c r="BL100" s="31">
        <v>1.32</v>
      </c>
      <c r="BM100" s="31">
        <v>2.08</v>
      </c>
      <c r="BN100" s="31">
        <v>3.51</v>
      </c>
      <c r="BO100" s="31">
        <v>0.68</v>
      </c>
      <c r="BP100" s="31">
        <v>4.9000000000000004</v>
      </c>
      <c r="BQ100" s="31">
        <v>5.3</v>
      </c>
      <c r="BR100" s="31">
        <v>0.16</v>
      </c>
      <c r="BS100" s="31">
        <f t="shared" si="24"/>
        <v>9.16</v>
      </c>
      <c r="BT100" s="31">
        <f t="shared" si="25"/>
        <v>12.149999999999999</v>
      </c>
      <c r="BU100" s="31">
        <f t="shared" si="26"/>
        <v>2.16</v>
      </c>
      <c r="BV100" s="31">
        <v>630.97</v>
      </c>
      <c r="BW100" s="31">
        <v>644.32000000000005</v>
      </c>
      <c r="BX100" s="31">
        <v>639.34</v>
      </c>
      <c r="BY100" s="31">
        <v>2.54</v>
      </c>
      <c r="BZ100" s="31">
        <v>2.54</v>
      </c>
      <c r="CA100" s="31">
        <v>2.54</v>
      </c>
      <c r="CB100" s="55" t="s">
        <v>108</v>
      </c>
      <c r="CC100" s="60" t="s">
        <v>35</v>
      </c>
      <c r="CD100" s="60" t="s">
        <v>100</v>
      </c>
      <c r="CE100">
        <v>2.1</v>
      </c>
      <c r="CF100" s="31">
        <v>699.03</v>
      </c>
      <c r="CG100" s="31">
        <v>0.72019999999999995</v>
      </c>
      <c r="CH100" s="31">
        <v>2.5338338999999994</v>
      </c>
      <c r="CI100" s="31">
        <v>3.1833</v>
      </c>
      <c r="CJ100" s="31">
        <v>1.1258999999999999</v>
      </c>
      <c r="CK100" s="31">
        <v>0.33849000000000001</v>
      </c>
      <c r="CL100" s="31">
        <f t="shared" ref="CL100" si="27">CI100+CJ100+CK100</f>
        <v>4.6476899999999999</v>
      </c>
      <c r="CM100" s="31">
        <v>143.83000000000001</v>
      </c>
      <c r="CN100" s="31">
        <v>103.25</v>
      </c>
      <c r="CO100" s="31">
        <v>83.786000000000001</v>
      </c>
      <c r="CP100" s="31">
        <v>0.33368999999999999</v>
      </c>
      <c r="CQ100" s="31">
        <v>0.18965000000000001</v>
      </c>
      <c r="CR100" s="31">
        <v>8.4024000000000001E-2</v>
      </c>
      <c r="CS100" s="31">
        <v>10.292999999999999</v>
      </c>
      <c r="CT100" s="31">
        <v>713.83</v>
      </c>
      <c r="CU100" s="31">
        <v>2.6659000000000002</v>
      </c>
    </row>
    <row r="101" spans="1:99" x14ac:dyDescent="0.35">
      <c r="A101" s="4"/>
      <c r="B101" s="6"/>
      <c r="C101" s="6"/>
      <c r="D101" s="7"/>
      <c r="E101" s="7"/>
      <c r="F101" s="7"/>
      <c r="G101" s="7"/>
      <c r="H101" s="7"/>
      <c r="I101" s="7"/>
      <c r="J101" s="7"/>
      <c r="K101" s="7" t="e">
        <f>COUNTIFS(K2:K100,"&lt;40",#REF!,"nc")</f>
        <v>#REF!</v>
      </c>
      <c r="L101" s="7"/>
      <c r="M101" s="7"/>
      <c r="N101" s="7"/>
      <c r="O101" s="5"/>
      <c r="Q101" s="5"/>
      <c r="R101" s="4"/>
      <c r="S101" s="4"/>
      <c r="V101" s="15"/>
      <c r="W101" s="11"/>
      <c r="X101" s="13"/>
      <c r="Y101" s="31">
        <f>COUNTIF(Y1:Y100,"yes")</f>
        <v>72</v>
      </c>
      <c r="Z101" s="31">
        <f>COUNTIF(Z1:Z100,"yes")</f>
        <v>70</v>
      </c>
      <c r="AA101" s="11"/>
      <c r="AB101" s="11"/>
      <c r="AC101" s="11"/>
      <c r="AY101" s="31">
        <f>COUNTIF(AY1:AY100,"yes")</f>
        <v>68</v>
      </c>
      <c r="AZ101" s="31">
        <f>COUNTIF(AZ1:AZ100,"yes")</f>
        <v>56</v>
      </c>
    </row>
    <row r="102" spans="1:99" x14ac:dyDescent="0.35">
      <c r="K102" s="31">
        <f>COUNTIF(K2:K99,"&gt;33")</f>
        <v>71</v>
      </c>
    </row>
    <row r="103" spans="1:99" x14ac:dyDescent="0.35">
      <c r="J103" s="31" t="s">
        <v>48</v>
      </c>
    </row>
    <row r="104" spans="1:99" x14ac:dyDescent="0.35">
      <c r="M104" s="31" t="s">
        <v>55</v>
      </c>
    </row>
    <row r="251" spans="13:20" x14ac:dyDescent="0.35">
      <c r="M251" s="16"/>
      <c r="N251" s="16"/>
      <c r="O251" s="3"/>
      <c r="P251" s="16"/>
      <c r="Q251" s="16"/>
      <c r="R251" s="16"/>
      <c r="S251" s="16"/>
      <c r="T251" s="16"/>
    </row>
    <row r="252" spans="13:20" x14ac:dyDescent="0.35">
      <c r="M252" s="16"/>
      <c r="N252" s="16"/>
      <c r="O252" s="16"/>
      <c r="P252" s="16"/>
      <c r="Q252" s="16"/>
      <c r="R252" s="16"/>
      <c r="S252" s="16"/>
      <c r="T252" s="16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4" sqref="C4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</vt:lpstr>
      <vt:lpstr>Clinical info</vt:lpstr>
      <vt:lpstr>Sheet1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 Malherbe</dc:creator>
  <cp:lastModifiedBy>Malherbe, ST, Dr &lt;malherbe@sun.ac.za&gt;</cp:lastModifiedBy>
  <dcterms:created xsi:type="dcterms:W3CDTF">2014-11-13T10:21:27Z</dcterms:created>
  <dcterms:modified xsi:type="dcterms:W3CDTF">2018-06-14T09:37:50Z</dcterms:modified>
</cp:coreProperties>
</file>