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F20148F0-E27A-4DC5-94A4-B4630CAC09C7}" xr6:coauthVersionLast="36" xr6:coauthVersionMax="36" xr10:uidLastSave="{00000000-0000-0000-0000-000000000000}"/>
  <bookViews>
    <workbookView xWindow="240" yWindow="105" windowWidth="14805" windowHeight="8010" xr2:uid="{00000000-000D-0000-FFFF-FFFF00000000}"/>
  </bookViews>
  <sheets>
    <sheet name="01 employment" sheetId="1" r:id="rId1"/>
    <sheet name="02 household primary work" sheetId="2" r:id="rId2"/>
    <sheet name="03 household non primary work" sheetId="3" r:id="rId3"/>
    <sheet name="04 household construction" sheetId="4" r:id="rId4"/>
    <sheet name="05 household service" sheetId="5" r:id="rId5"/>
    <sheet name="06 unpaid domestic service" sheetId="6" r:id="rId6"/>
    <sheet name="07 unpaid caregiving" sheetId="7" r:id="rId7"/>
    <sheet name="08 community service" sheetId="16" r:id="rId8"/>
    <sheet name="09 learning" sheetId="17" r:id="rId9"/>
    <sheet name="10 socializing" sheetId="18" r:id="rId10"/>
    <sheet name="11 attending events" sheetId="11" r:id="rId11"/>
    <sheet name="12 hobbies" sheetId="12" r:id="rId12"/>
    <sheet name="13 sport participation" sheetId="13" r:id="rId13"/>
    <sheet name="14 media" sheetId="14" r:id="rId14"/>
    <sheet name="15 personal care" sheetId="15" r:id="rId15"/>
    <sheet name="combined ICATUS2005" sheetId="23" r:id="rId16"/>
    <sheet name="combined ICATUS2016" sheetId="22" r:id="rId17"/>
    <sheet name="ICATUS2016_newly assessed" sheetId="19" r:id="rId18"/>
  </sheets>
  <definedNames>
    <definedName name="_ftn1" localSheetId="0">'01 employment'!#REF!</definedName>
    <definedName name="_ftn1" localSheetId="1">'02 household primary work'!#REF!</definedName>
    <definedName name="_ftn1" localSheetId="2">'03 household non primary work'!#REF!</definedName>
    <definedName name="_ftn1" localSheetId="3">'04 household construction'!$A$91</definedName>
    <definedName name="_ftn1" localSheetId="4">'05 household service'!$A$65</definedName>
    <definedName name="_ftn1" localSheetId="5">'06 unpaid domestic service'!$A$108</definedName>
    <definedName name="_ftn1" localSheetId="6">'07 unpaid caregiving'!$B$58</definedName>
    <definedName name="_ftn1" localSheetId="7">'08 community service'!$B$61</definedName>
    <definedName name="_ftn1" localSheetId="8">'09 learning'!#REF!</definedName>
    <definedName name="_ftn1" localSheetId="9">'10 socializing'!$B$50</definedName>
    <definedName name="_ftn1" localSheetId="10">'11 attending events'!#REF!</definedName>
    <definedName name="_ftn1" localSheetId="11">'12 hobbies'!#REF!</definedName>
    <definedName name="_ftn1" localSheetId="12">'13 sport participation'!#REF!</definedName>
    <definedName name="_ftn1" localSheetId="13">'14 media'!$C$37</definedName>
    <definedName name="_ftn1" localSheetId="14">'15 personal care'!$D$59</definedName>
    <definedName name="_ftn1" localSheetId="15">'combined ICATUS2005'!#REF!</definedName>
    <definedName name="_ftn1" localSheetId="16">'combined ICATUS2016'!#REF!</definedName>
    <definedName name="_ftn1" localSheetId="17">'ICATUS2016_newly assessed'!#REF!</definedName>
    <definedName name="_ftn2" localSheetId="0">'01 employment'!#REF!</definedName>
    <definedName name="_ftn2" localSheetId="1">'02 household primary work'!#REF!</definedName>
    <definedName name="_ftn2" localSheetId="2">'03 household non primary work'!#REF!</definedName>
    <definedName name="_ftn2" localSheetId="3">'04 household construction'!$A$92</definedName>
    <definedName name="_ftn2" localSheetId="4">'05 household service'!$A$66</definedName>
    <definedName name="_ftn2" localSheetId="5">'06 unpaid domestic service'!$A$109</definedName>
    <definedName name="_ftn2" localSheetId="6">'07 unpaid caregiving'!$B$59</definedName>
    <definedName name="_ftn2" localSheetId="7">'08 community service'!$B$64</definedName>
    <definedName name="_ftn2" localSheetId="8">'09 learning'!$B$40</definedName>
    <definedName name="_ftn2" localSheetId="9">'10 socializing'!$B$56</definedName>
    <definedName name="_ftn2" localSheetId="10">'11 attending events'!#REF!</definedName>
    <definedName name="_ftn2" localSheetId="11">'12 hobbies'!#REF!</definedName>
    <definedName name="_ftn2" localSheetId="12">'13 sport participation'!#REF!</definedName>
    <definedName name="_ftn2" localSheetId="13">'14 media'!$C$40</definedName>
    <definedName name="_ftn2" localSheetId="14">'15 personal care'!$D$60</definedName>
    <definedName name="_ftn2" localSheetId="15">'combined ICATUS2005'!#REF!</definedName>
    <definedName name="_ftn2" localSheetId="16">'combined ICATUS2016'!#REF!</definedName>
    <definedName name="_ftn2" localSheetId="17">'ICATUS2016_newly assessed'!#REF!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17" l="1"/>
  <c r="G4" i="17" s="1"/>
  <c r="H609" i="23"/>
  <c r="H602" i="23"/>
  <c r="H583" i="23"/>
  <c r="H572" i="23"/>
  <c r="H564" i="23"/>
  <c r="H553" i="23"/>
  <c r="H548" i="23"/>
  <c r="H540" i="23"/>
  <c r="C540" i="23" s="1"/>
  <c r="H535" i="23"/>
  <c r="H528" i="23"/>
  <c r="H509" i="23"/>
  <c r="H498" i="23"/>
  <c r="H490" i="23"/>
  <c r="H479" i="23"/>
  <c r="H474" i="23"/>
  <c r="H466" i="23"/>
  <c r="C466" i="23"/>
  <c r="H452" i="23"/>
  <c r="C452" i="23"/>
  <c r="H449" i="23"/>
  <c r="H445" i="23"/>
  <c r="C443" i="23" s="1"/>
  <c r="H427" i="23"/>
  <c r="H418" i="23"/>
  <c r="H402" i="23"/>
  <c r="H401" i="23" s="1"/>
  <c r="H397" i="23"/>
  <c r="H394" i="23"/>
  <c r="H387" i="23"/>
  <c r="H374" i="23"/>
  <c r="H370" i="23"/>
  <c r="H369" i="23" s="1"/>
  <c r="C369" i="23" s="1"/>
  <c r="C367" i="23"/>
  <c r="H365" i="23"/>
  <c r="H358" i="23"/>
  <c r="C358" i="23"/>
  <c r="H356" i="23"/>
  <c r="H349" i="23"/>
  <c r="H346" i="23"/>
  <c r="C346" i="23"/>
  <c r="H342" i="23"/>
  <c r="H340" i="23"/>
  <c r="H338" i="23"/>
  <c r="H330" i="23"/>
  <c r="C330" i="23" s="1"/>
  <c r="H328" i="23"/>
  <c r="C327" i="23" s="1"/>
  <c r="H323" i="23"/>
  <c r="H321" i="23"/>
  <c r="H316" i="23"/>
  <c r="H309" i="23"/>
  <c r="C309" i="23"/>
  <c r="H305" i="23"/>
  <c r="H304" i="23"/>
  <c r="H300" i="23"/>
  <c r="H297" i="23"/>
  <c r="H294" i="23"/>
  <c r="H290" i="23"/>
  <c r="H289" i="23" s="1"/>
  <c r="H285" i="23"/>
  <c r="H283" i="23"/>
  <c r="H282" i="23"/>
  <c r="H280" i="23"/>
  <c r="H275" i="23"/>
  <c r="H274" i="23" s="1"/>
  <c r="H271" i="23"/>
  <c r="H266" i="23"/>
  <c r="C266" i="23" s="1"/>
  <c r="H261" i="23"/>
  <c r="H260" i="23"/>
  <c r="H257" i="23"/>
  <c r="H256" i="23" s="1"/>
  <c r="H254" i="23"/>
  <c r="H251" i="23"/>
  <c r="H247" i="23"/>
  <c r="H241" i="23"/>
  <c r="H238" i="23"/>
  <c r="H235" i="23"/>
  <c r="C235" i="23" s="1"/>
  <c r="H232" i="23"/>
  <c r="H230" i="23"/>
  <c r="C227" i="23"/>
  <c r="H221" i="23"/>
  <c r="H218" i="23"/>
  <c r="H213" i="23"/>
  <c r="H212" i="23"/>
  <c r="H201" i="23"/>
  <c r="H195" i="23"/>
  <c r="H191" i="23"/>
  <c r="H190" i="23"/>
  <c r="C190" i="23" s="1"/>
  <c r="H177" i="23"/>
  <c r="H164" i="23"/>
  <c r="H148" i="23"/>
  <c r="H139" i="23"/>
  <c r="H123" i="23"/>
  <c r="H122" i="23" s="1"/>
  <c r="C122" i="23" s="1"/>
  <c r="H120" i="23"/>
  <c r="H114" i="23"/>
  <c r="H109" i="23"/>
  <c r="H103" i="23"/>
  <c r="H101" i="23"/>
  <c r="H96" i="23"/>
  <c r="H92" i="23"/>
  <c r="H85" i="23"/>
  <c r="H78" i="23"/>
  <c r="H66" i="23"/>
  <c r="H65" i="23" s="1"/>
  <c r="H60" i="23"/>
  <c r="H57" i="23"/>
  <c r="H51" i="23"/>
  <c r="H44" i="23"/>
  <c r="H39" i="23"/>
  <c r="H38" i="23" s="1"/>
  <c r="H34" i="23"/>
  <c r="H33" i="23"/>
  <c r="H29" i="23"/>
  <c r="H26" i="23"/>
  <c r="H23" i="23"/>
  <c r="H19" i="23"/>
  <c r="H18" i="23"/>
  <c r="H14" i="23"/>
  <c r="H12" i="23"/>
  <c r="H11" i="23"/>
  <c r="H9" i="23"/>
  <c r="H4" i="23"/>
  <c r="H3" i="23"/>
  <c r="C3" i="23" s="1"/>
  <c r="H70" i="22"/>
  <c r="H67" i="22"/>
  <c r="C67" i="22"/>
  <c r="C62" i="22"/>
  <c r="H59" i="22"/>
  <c r="H55" i="22"/>
  <c r="H50" i="22"/>
  <c r="H47" i="22"/>
  <c r="C47" i="22"/>
  <c r="H44" i="22"/>
  <c r="H40" i="22"/>
  <c r="H19" i="22"/>
  <c r="C3" i="22"/>
  <c r="C24" i="19"/>
  <c r="G6" i="11"/>
  <c r="G11" i="11"/>
  <c r="G15" i="11"/>
  <c r="G17" i="11"/>
  <c r="G19" i="11"/>
  <c r="G5" i="16"/>
  <c r="G9" i="16"/>
  <c r="G22" i="16"/>
  <c r="G29" i="16"/>
  <c r="G32" i="16"/>
  <c r="G4" i="16"/>
  <c r="G37" i="16"/>
  <c r="G39" i="16"/>
  <c r="G36" i="16" s="1"/>
  <c r="G44" i="16"/>
  <c r="G49" i="16"/>
  <c r="G51" i="16"/>
  <c r="G54" i="16"/>
  <c r="G57" i="16"/>
  <c r="G61" i="16"/>
  <c r="G64" i="16"/>
  <c r="G60" i="16" s="1"/>
  <c r="G68" i="16"/>
  <c r="G72" i="16"/>
  <c r="G77" i="16"/>
  <c r="G80" i="16"/>
  <c r="G5" i="6"/>
  <c r="G9" i="6"/>
  <c r="G4" i="6"/>
  <c r="G15" i="6"/>
  <c r="G35" i="6"/>
  <c r="G50" i="6"/>
  <c r="G76" i="6"/>
  <c r="G84" i="6"/>
  <c r="G14" i="6"/>
  <c r="G93" i="6"/>
  <c r="G102" i="6"/>
  <c r="G105" i="6"/>
  <c r="G92" i="6"/>
  <c r="G110" i="6"/>
  <c r="G112" i="6"/>
  <c r="G109" i="6" s="1"/>
  <c r="G115" i="6"/>
  <c r="G117" i="6"/>
  <c r="G128" i="6"/>
  <c r="G132" i="6"/>
  <c r="G127" i="6"/>
  <c r="G138" i="6"/>
  <c r="G142" i="6"/>
  <c r="G137" i="6" s="1"/>
  <c r="G3" i="6" s="1"/>
  <c r="G151" i="6"/>
  <c r="G150" i="6" s="1"/>
  <c r="G153" i="6"/>
  <c r="G156" i="6"/>
  <c r="G160" i="6"/>
  <c r="G159" i="6" s="1"/>
  <c r="G163" i="6"/>
  <c r="G165" i="6"/>
  <c r="G167" i="6"/>
  <c r="G169" i="6"/>
  <c r="G171" i="6"/>
  <c r="G175" i="6"/>
  <c r="G4" i="13"/>
  <c r="G12" i="13"/>
  <c r="G17" i="13"/>
  <c r="G28" i="13"/>
  <c r="G36" i="13"/>
  <c r="G47" i="13"/>
  <c r="G66" i="13"/>
  <c r="G73" i="13"/>
  <c r="G79" i="13"/>
  <c r="G80" i="13"/>
  <c r="G78" i="13" s="1"/>
  <c r="G85" i="13"/>
  <c r="G86" i="13"/>
  <c r="G45" i="18"/>
  <c r="G50" i="18"/>
  <c r="G56" i="18"/>
  <c r="G44" i="18"/>
  <c r="G5" i="18"/>
  <c r="G8" i="18"/>
  <c r="G11" i="18"/>
  <c r="G4" i="18"/>
  <c r="G18" i="18"/>
  <c r="G23" i="18"/>
  <c r="G17" i="18" s="1"/>
  <c r="G3" i="18" s="1"/>
  <c r="G25" i="18"/>
  <c r="G27" i="18"/>
  <c r="G30" i="18"/>
  <c r="G33" i="18"/>
  <c r="G38" i="18"/>
  <c r="G40" i="18"/>
  <c r="G8" i="17"/>
  <c r="G15" i="17"/>
  <c r="G19" i="17"/>
  <c r="G23" i="17"/>
  <c r="G26" i="17"/>
  <c r="G29" i="17"/>
  <c r="G5" i="7"/>
  <c r="G4" i="7" s="1"/>
  <c r="G13" i="7"/>
  <c r="G15" i="7"/>
  <c r="G17" i="7"/>
  <c r="G21" i="7"/>
  <c r="G27" i="7"/>
  <c r="G26" i="7" s="1"/>
  <c r="G30" i="7"/>
  <c r="G37" i="7"/>
  <c r="G41" i="7"/>
  <c r="G40" i="7" s="1"/>
  <c r="G44" i="7"/>
  <c r="G47" i="7"/>
  <c r="G50" i="7"/>
  <c r="G53" i="7"/>
  <c r="G59" i="7"/>
  <c r="G64" i="7"/>
  <c r="G67" i="7"/>
  <c r="G63" i="7" s="1"/>
  <c r="G62" i="7" s="1"/>
  <c r="G74" i="7"/>
  <c r="G77" i="7"/>
  <c r="G84" i="7"/>
  <c r="G91" i="7"/>
  <c r="G95" i="7"/>
  <c r="G99" i="7"/>
  <c r="G75" i="7"/>
  <c r="G5" i="4"/>
  <c r="G4" i="4" s="1"/>
  <c r="G3" i="4" s="1"/>
  <c r="G21" i="4"/>
  <c r="G30" i="4"/>
  <c r="G46" i="4"/>
  <c r="G59" i="4"/>
  <c r="G72" i="4"/>
  <c r="G37" i="14"/>
  <c r="G36" i="14" s="1"/>
  <c r="G40" i="14"/>
  <c r="G42" i="14"/>
  <c r="G31" i="14"/>
  <c r="G33" i="14"/>
  <c r="G30" i="14"/>
  <c r="G4" i="14"/>
  <c r="G7" i="14"/>
  <c r="G10" i="14"/>
  <c r="G3" i="14"/>
  <c r="G5" i="5"/>
  <c r="G9" i="5"/>
  <c r="G15" i="5"/>
  <c r="G4" i="5"/>
  <c r="G3" i="5" s="1"/>
  <c r="G27" i="5"/>
  <c r="G32" i="5"/>
  <c r="G35" i="5"/>
  <c r="G26" i="5"/>
  <c r="G42" i="5"/>
  <c r="G47" i="5"/>
  <c r="G49" i="5"/>
  <c r="G58" i="5"/>
  <c r="G62" i="5"/>
  <c r="G64" i="5"/>
  <c r="G61" i="5" s="1"/>
  <c r="G65" i="5"/>
  <c r="G66" i="5"/>
  <c r="G67" i="5"/>
  <c r="G69" i="5"/>
  <c r="G72" i="5"/>
  <c r="G76" i="5"/>
  <c r="G79" i="5"/>
  <c r="G83" i="5"/>
  <c r="G99" i="5"/>
  <c r="G114" i="5"/>
  <c r="G113" i="5" s="1"/>
  <c r="G116" i="5"/>
  <c r="G120" i="5"/>
  <c r="G5" i="3"/>
  <c r="G10" i="3"/>
  <c r="G12" i="3"/>
  <c r="G13" i="3"/>
  <c r="G15" i="3"/>
  <c r="G4" i="3"/>
  <c r="G20" i="3"/>
  <c r="G24" i="3"/>
  <c r="G19" i="3" s="1"/>
  <c r="G27" i="3"/>
  <c r="G30" i="3"/>
  <c r="G34" i="3"/>
  <c r="G35" i="3"/>
  <c r="G40" i="3"/>
  <c r="G39" i="3" s="1"/>
  <c r="G45" i="3"/>
  <c r="G52" i="3"/>
  <c r="G58" i="3"/>
  <c r="G61" i="3"/>
  <c r="G67" i="3"/>
  <c r="G66" i="3" s="1"/>
  <c r="G79" i="3"/>
  <c r="G86" i="3"/>
  <c r="G93" i="3"/>
  <c r="G97" i="3"/>
  <c r="G102" i="3"/>
  <c r="G104" i="3"/>
  <c r="G110" i="3"/>
  <c r="G115" i="3"/>
  <c r="G121" i="3"/>
  <c r="G123" i="3"/>
  <c r="G12" i="15"/>
  <c r="G9" i="15"/>
  <c r="G8" i="15" s="1"/>
  <c r="G3" i="15"/>
  <c r="G36" i="12"/>
  <c r="G42" i="12"/>
  <c r="G45" i="12"/>
  <c r="G49" i="12"/>
  <c r="G52" i="12"/>
  <c r="G35" i="12"/>
  <c r="G4" i="12"/>
  <c r="G10" i="12"/>
  <c r="G59" i="12" s="1"/>
  <c r="G58" i="12" s="1"/>
  <c r="G13" i="12"/>
  <c r="G3" i="12"/>
  <c r="G6" i="2"/>
  <c r="G10" i="2"/>
  <c r="G14" i="2"/>
  <c r="G16" i="2"/>
  <c r="G28" i="2"/>
  <c r="G32" i="2"/>
  <c r="G35" i="2"/>
  <c r="G4" i="2"/>
  <c r="G43" i="2"/>
  <c r="G50" i="2"/>
  <c r="G39" i="2" s="1"/>
  <c r="G57" i="2"/>
  <c r="G62" i="2"/>
  <c r="G66" i="2"/>
  <c r="G68" i="2"/>
  <c r="G69" i="2"/>
  <c r="G72" i="2"/>
  <c r="G76" i="2"/>
  <c r="G75" i="2" s="1"/>
  <c r="G91" i="2"/>
  <c r="G92" i="2"/>
  <c r="G99" i="2"/>
  <c r="G104" i="2"/>
  <c r="G107" i="2"/>
  <c r="G116" i="2"/>
  <c r="G98" i="2"/>
  <c r="G124" i="2"/>
  <c r="G132" i="2"/>
  <c r="G135" i="2"/>
  <c r="G139" i="2"/>
  <c r="G143" i="2"/>
  <c r="G122" i="2"/>
  <c r="G150" i="2"/>
  <c r="G151" i="2"/>
  <c r="G155" i="2"/>
  <c r="G156" i="2"/>
  <c r="G163" i="2"/>
  <c r="G175" i="2"/>
  <c r="G176" i="2"/>
  <c r="G148" i="2"/>
  <c r="G183" i="2"/>
  <c r="G184" i="2"/>
  <c r="G188" i="2"/>
  <c r="G192" i="2"/>
  <c r="G196" i="2"/>
  <c r="G199" i="2"/>
  <c r="G195" i="2" s="1"/>
  <c r="G22" i="1"/>
  <c r="G15" i="1"/>
  <c r="G14" i="1"/>
  <c r="G16" i="15"/>
  <c r="G23" i="15"/>
  <c r="G15" i="15" s="1"/>
  <c r="G27" i="15"/>
  <c r="G32" i="15"/>
  <c r="G36" i="15"/>
  <c r="G43" i="15"/>
  <c r="G35" i="15" s="1"/>
  <c r="G60" i="15"/>
  <c r="G62" i="15"/>
  <c r="G64" i="15"/>
  <c r="G70" i="15"/>
  <c r="G69" i="15" s="1"/>
  <c r="G16" i="14"/>
  <c r="G18" i="14"/>
  <c r="G20" i="14"/>
  <c r="G15" i="14"/>
  <c r="G25" i="14"/>
  <c r="G27" i="14"/>
  <c r="G23" i="14" s="1"/>
  <c r="G47" i="14"/>
  <c r="G46" i="14" s="1"/>
  <c r="G3" i="13"/>
  <c r="G90" i="13"/>
  <c r="G89" i="13" s="1"/>
  <c r="G22" i="12"/>
  <c r="G21" i="12" s="1"/>
  <c r="G23" i="11"/>
  <c r="G22" i="11" s="1"/>
  <c r="G3" i="11"/>
  <c r="G10" i="11"/>
  <c r="G14" i="11"/>
  <c r="G35" i="17"/>
  <c r="G34" i="17"/>
  <c r="G22" i="17"/>
  <c r="G25" i="17"/>
  <c r="G28" i="17"/>
  <c r="G89" i="16"/>
  <c r="G94" i="16"/>
  <c r="G93" i="16" s="1"/>
  <c r="G92" i="16" s="1"/>
  <c r="G101" i="16"/>
  <c r="G104" i="16"/>
  <c r="G88" i="16"/>
  <c r="G3" i="16"/>
  <c r="G76" i="16"/>
  <c r="G122" i="5"/>
  <c r="G128" i="5"/>
  <c r="G127" i="5" s="1"/>
  <c r="G75" i="5"/>
  <c r="G41" i="5"/>
  <c r="G82" i="5"/>
  <c r="G115" i="5"/>
  <c r="G78" i="4"/>
  <c r="G82" i="4"/>
  <c r="G81" i="4" s="1"/>
  <c r="G85" i="4"/>
  <c r="G121" i="5"/>
  <c r="G77" i="4"/>
  <c r="G127" i="3"/>
  <c r="G131" i="3"/>
  <c r="G135" i="3"/>
  <c r="G138" i="3"/>
  <c r="G134" i="3" s="1"/>
  <c r="G126" i="3"/>
  <c r="G187" i="2"/>
  <c r="G26" i="1"/>
  <c r="G30" i="1"/>
  <c r="G25" i="1" s="1"/>
  <c r="G12" i="1"/>
  <c r="G7" i="1"/>
  <c r="C20" i="19"/>
  <c r="C16" i="19"/>
  <c r="C13" i="19"/>
  <c r="C9" i="19"/>
  <c r="C7" i="19"/>
  <c r="C3" i="19"/>
  <c r="G59" i="15"/>
  <c r="G26" i="15"/>
  <c r="G14" i="14"/>
  <c r="G206" i="2" l="1"/>
  <c r="G205" i="2" s="1"/>
  <c r="G63" i="18"/>
  <c r="G62" i="18" s="1"/>
  <c r="G92" i="4"/>
  <c r="G91" i="4" s="1"/>
  <c r="G3" i="3"/>
  <c r="G145" i="3"/>
  <c r="G144" i="3" s="1"/>
  <c r="G53" i="14"/>
  <c r="G52" i="14" s="1"/>
  <c r="G107" i="7"/>
  <c r="G111" i="7"/>
  <c r="G110" i="7" s="1"/>
  <c r="G3" i="7"/>
  <c r="G149" i="6"/>
  <c r="G180" i="6"/>
  <c r="G184" i="6"/>
  <c r="G183" i="6" s="1"/>
  <c r="G111" i="16"/>
  <c r="G110" i="16" s="1"/>
  <c r="G86" i="16"/>
  <c r="C247" i="23"/>
  <c r="C274" i="23"/>
  <c r="G33" i="17"/>
  <c r="G3" i="17"/>
  <c r="G41" i="17"/>
  <c r="G40" i="17" s="1"/>
  <c r="G3" i="2"/>
</calcChain>
</file>

<file path=xl/sharedStrings.xml><?xml version="1.0" encoding="utf-8"?>
<sst xmlns="http://schemas.openxmlformats.org/spreadsheetml/2006/main" count="6584" uniqueCount="2123">
  <si>
    <t>Code</t>
  </si>
  <si>
    <t xml:space="preserve">Working time in "formal sector" employment </t>
  </si>
  <si>
    <t xml:space="preserve">Working time in main job </t>
  </si>
  <si>
    <t xml:space="preserve">Working time in other jobs </t>
  </si>
  <si>
    <t xml:space="preserve">Working time as apprentice, intern and related positions </t>
  </si>
  <si>
    <t xml:space="preserve">Short breaks and interruptions from work </t>
  </si>
  <si>
    <t xml:space="preserve">Training and studies in relation to work in the "formal sector" </t>
  </si>
  <si>
    <t>0111x</t>
  </si>
  <si>
    <t xml:space="preserve">Other breaks </t>
  </si>
  <si>
    <t>Idle time before/after work</t>
  </si>
  <si>
    <t>Lunch break from work</t>
  </si>
  <si>
    <t>Looking for work/setting up business in the "formal sector"</t>
  </si>
  <si>
    <t>Looking for work in the "formal sector"</t>
  </si>
  <si>
    <t>Looking for/setting up business in the "formal sector"</t>
  </si>
  <si>
    <t>Travel related to work in the "formal sector"</t>
  </si>
  <si>
    <t>Work in the "formal sector" n.e.c.</t>
  </si>
  <si>
    <t>0111</t>
  </si>
  <si>
    <t>01111</t>
  </si>
  <si>
    <t>01112</t>
  </si>
  <si>
    <t>01113</t>
  </si>
  <si>
    <t>01115</t>
  </si>
  <si>
    <t>01114</t>
  </si>
  <si>
    <t>011110</t>
  </si>
  <si>
    <t>011120</t>
  </si>
  <si>
    <t>011130</t>
  </si>
  <si>
    <t>011140</t>
  </si>
  <si>
    <t>011150</t>
  </si>
  <si>
    <t>0112</t>
  </si>
  <si>
    <t>01121</t>
  </si>
  <si>
    <t>01122</t>
  </si>
  <si>
    <t>0120</t>
  </si>
  <si>
    <t>01201</t>
  </si>
  <si>
    <t>01202</t>
  </si>
  <si>
    <t>012010</t>
  </si>
  <si>
    <t>012020</t>
  </si>
  <si>
    <t>0130</t>
  </si>
  <si>
    <t>01300</t>
  </si>
  <si>
    <t>013000</t>
  </si>
  <si>
    <t>0190</t>
  </si>
  <si>
    <t>01900</t>
  </si>
  <si>
    <t>019000</t>
  </si>
  <si>
    <t>011210</t>
  </si>
  <si>
    <t>011220</t>
  </si>
  <si>
    <t>Compendium</t>
  </si>
  <si>
    <t>Description</t>
  </si>
  <si>
    <t>METs</t>
  </si>
  <si>
    <t>Summary METs</t>
  </si>
  <si>
    <t>Working time in primary production activities</t>
  </si>
  <si>
    <t>Growing of crops and trees; kitchen gardening</t>
  </si>
  <si>
    <t xml:space="preserve">Land preparation </t>
  </si>
  <si>
    <t xml:space="preserve">Sowing and planting operations </t>
  </si>
  <si>
    <t xml:space="preserve">Collecting and preparing organic fertilizer, carrying and spreading organic/chemical fertilizer </t>
  </si>
  <si>
    <t xml:space="preserve">Field/garden upkeep </t>
  </si>
  <si>
    <t>Harvesting</t>
  </si>
  <si>
    <t>Post-harvest activities</t>
  </si>
  <si>
    <t xml:space="preserve">Other agricultural service activities </t>
  </si>
  <si>
    <t>Other specified activities related to growing of crops and trees</t>
  </si>
  <si>
    <t>02111x</t>
  </si>
  <si>
    <t>Growing of crops and trees; kitchen gardening n.f.d.</t>
  </si>
  <si>
    <t>Farming of animals; production of animal products; animal husbandry services</t>
  </si>
  <si>
    <t xml:space="preserve">Fodder collection; preparation of feed; feeding, watering; grazing </t>
  </si>
  <si>
    <t xml:space="preserve">Grooming, shoeing, cleaning; veterinary care </t>
  </si>
  <si>
    <t xml:space="preserve">Washing shed, coop cleaning </t>
  </si>
  <si>
    <t xml:space="preserve">Work related to breeding; hatching </t>
  </si>
  <si>
    <t xml:space="preserve">Milking and processing of raw milk </t>
  </si>
  <si>
    <t xml:space="preserve">Collecting, storing, grading of eggs </t>
  </si>
  <si>
    <t xml:space="preserve">Shearing, producing hides and skins from ranching </t>
  </si>
  <si>
    <t xml:space="preserve">Dung-gathering and making dung cakes </t>
  </si>
  <si>
    <t xml:space="preserve">Other specified activities related to animal farming, production of animal products, animal husbandry services </t>
  </si>
  <si>
    <t>02112x</t>
  </si>
  <si>
    <t>Farming of animals; production of animal products; animal husbandry services n.f.d.</t>
  </si>
  <si>
    <t>Hunting, trapping and production of animal skins</t>
  </si>
  <si>
    <t xml:space="preserve">Hunting and trapping wild animals </t>
  </si>
  <si>
    <t xml:space="preserve">Hunting birds </t>
  </si>
  <si>
    <t xml:space="preserve">Production of fur skins, reptile or bird skins from hunting and trapping </t>
  </si>
  <si>
    <t xml:space="preserve">Other specified activities related to hunting and production of animal skins </t>
  </si>
  <si>
    <t>02113x</t>
  </si>
  <si>
    <t>Hunting, trapping and production of animal skins n.f.d.</t>
  </si>
  <si>
    <t>Gathering of wild products, woodcutting, gathering firewood and other forestry activities</t>
  </si>
  <si>
    <t xml:space="preserve">Gathering wild fruits, berries or other uncultivated crops, other edible food </t>
  </si>
  <si>
    <t xml:space="preserve">Woodcutting and gathering firewood </t>
  </si>
  <si>
    <t xml:space="preserve">Reforestation, growing forest trees, replanting </t>
  </si>
  <si>
    <t>Other specified activities related to hunting, forestry, and gathering of wild products</t>
  </si>
  <si>
    <t>02114x</t>
  </si>
  <si>
    <t>Gathering of wild products, woodcutting, gathering firewood and other forestry activities n.f.d.</t>
  </si>
  <si>
    <t>Fishing and fish/aquatic farming</t>
  </si>
  <si>
    <t>Catching fish and gathering other forms of aquatic life</t>
  </si>
  <si>
    <t>Gathering marine materials such as natural pearls, sponges, corals, algae, seashells</t>
  </si>
  <si>
    <t xml:space="preserve">Fish/aquatic farming: breeding, rearing </t>
  </si>
  <si>
    <t xml:space="preserve">Fish/aquatic farming: cleaning beds, feeding </t>
  </si>
  <si>
    <t xml:space="preserve">Repair, care and maintenance of fishing boats and equipment, tools, fishnets </t>
  </si>
  <si>
    <t xml:space="preserve">Other specified activities related to fishing, fish/aquatic farming </t>
  </si>
  <si>
    <t>02115x</t>
  </si>
  <si>
    <t>Fishing and fish/aquatic farming n.f.d.</t>
  </si>
  <si>
    <t>Mining and quarrying</t>
  </si>
  <si>
    <t xml:space="preserve">Mining/extraction of salt </t>
  </si>
  <si>
    <t>Drilling well, boring holes etc</t>
  </si>
  <si>
    <t>Quarrying of stone slabs</t>
  </si>
  <si>
    <t>Crushing and breaking of stones</t>
  </si>
  <si>
    <t>Digging out clay, gravel and sand</t>
  </si>
  <si>
    <t xml:space="preserve">Gold panning, mining gems etc. </t>
  </si>
  <si>
    <t>Transporting, storing and stocking</t>
  </si>
  <si>
    <t>Other specified mining and quarrying activities</t>
  </si>
  <si>
    <t>02116x</t>
  </si>
  <si>
    <t>Mining and quarrying n.f.d.</t>
  </si>
  <si>
    <t>Collecting water</t>
  </si>
  <si>
    <t>Training and studies in relation to work in primary production activities of households</t>
  </si>
  <si>
    <t>0211x</t>
  </si>
  <si>
    <t>Purchasing/acquiring inputs/supplies used for primary production activities of households</t>
  </si>
  <si>
    <t>Selling/disposing of outputs of primary production activities of households</t>
  </si>
  <si>
    <t>Looking for work/setting up business in household primary production activities</t>
  </si>
  <si>
    <t>Looking for work in primary production activities in household enterprise</t>
  </si>
  <si>
    <t>Looking for/setting up business in primary production activities in household enterprise</t>
  </si>
  <si>
    <t>Travel related to primary production activities of households</t>
  </si>
  <si>
    <t>Work for households in primary production activities n.e.c.</t>
  </si>
  <si>
    <t>02112</t>
  </si>
  <si>
    <t>021121</t>
  </si>
  <si>
    <t>021122</t>
  </si>
  <si>
    <t xml:space="preserve">021123 </t>
  </si>
  <si>
    <t>021124</t>
  </si>
  <si>
    <t>021125</t>
  </si>
  <si>
    <t>021126</t>
  </si>
  <si>
    <t>021127</t>
  </si>
  <si>
    <t>021128</t>
  </si>
  <si>
    <t>Working  time in primary production activities n.f.d.</t>
  </si>
  <si>
    <t>0211</t>
  </si>
  <si>
    <t>02111</t>
  </si>
  <si>
    <t>021111</t>
  </si>
  <si>
    <t>021112</t>
  </si>
  <si>
    <t>021113</t>
  </si>
  <si>
    <t>021114</t>
  </si>
  <si>
    <t>021115</t>
  </si>
  <si>
    <t>021116</t>
  </si>
  <si>
    <t>021117</t>
  </si>
  <si>
    <t>021119</t>
  </si>
  <si>
    <t>021129</t>
  </si>
  <si>
    <t>02113</t>
  </si>
  <si>
    <t>021131</t>
  </si>
  <si>
    <t>021132</t>
  </si>
  <si>
    <t>021133</t>
  </si>
  <si>
    <t>021139</t>
  </si>
  <si>
    <t>02114</t>
  </si>
  <si>
    <t>021142</t>
  </si>
  <si>
    <t>021143</t>
  </si>
  <si>
    <t>021144</t>
  </si>
  <si>
    <t>021149</t>
  </si>
  <si>
    <t>02115</t>
  </si>
  <si>
    <t>021151</t>
  </si>
  <si>
    <t>021152</t>
  </si>
  <si>
    <t>021153</t>
  </si>
  <si>
    <t>021154</t>
  </si>
  <si>
    <t>021155</t>
  </si>
  <si>
    <t>021159</t>
  </si>
  <si>
    <t>02116</t>
  </si>
  <si>
    <t>021161</t>
  </si>
  <si>
    <t>021162</t>
  </si>
  <si>
    <t>021163</t>
  </si>
  <si>
    <t>021164</t>
  </si>
  <si>
    <t>021165</t>
  </si>
  <si>
    <t>021166</t>
  </si>
  <si>
    <t>021167</t>
  </si>
  <si>
    <t>021169</t>
  </si>
  <si>
    <t>02117</t>
  </si>
  <si>
    <t>021170</t>
  </si>
  <si>
    <t>02118</t>
  </si>
  <si>
    <t>021180</t>
  </si>
  <si>
    <t>0212</t>
  </si>
  <si>
    <t>02121</t>
  </si>
  <si>
    <t>02122</t>
  </si>
  <si>
    <t>021210</t>
  </si>
  <si>
    <t>021220</t>
  </si>
  <si>
    <t>0220</t>
  </si>
  <si>
    <t>02201</t>
  </si>
  <si>
    <t>02202</t>
  </si>
  <si>
    <t>022010</t>
  </si>
  <si>
    <t>022020</t>
  </si>
  <si>
    <t>0230</t>
  </si>
  <si>
    <t>02300</t>
  </si>
  <si>
    <t>023000</t>
  </si>
  <si>
    <t>0290</t>
  </si>
  <si>
    <t>02900</t>
  </si>
  <si>
    <t>029000</t>
  </si>
  <si>
    <t>n.f.d. : Not Further Defined</t>
  </si>
  <si>
    <t>n.e.c : Not Elsewhere Classified</t>
  </si>
  <si>
    <t xml:space="preserve">Working time in non-primary production activities </t>
  </si>
  <si>
    <t>Processing of food products</t>
  </si>
  <si>
    <t xml:space="preserve">Production, processing and preserving of meat and meat products </t>
  </si>
  <si>
    <t>Making dairy products</t>
  </si>
  <si>
    <t>Processing and preserving of fish and fish products</t>
  </si>
  <si>
    <t xml:space="preserve">Processing and preserving of fruits and vegetables </t>
  </si>
  <si>
    <t xml:space="preserve">Processing grains </t>
  </si>
  <si>
    <t xml:space="preserve">Other specified activities related to processing of food products </t>
  </si>
  <si>
    <t>03111x</t>
  </si>
  <si>
    <t>Processing of food products n.f.d.</t>
  </si>
  <si>
    <t xml:space="preserve">Making of other food products and beverages </t>
  </si>
  <si>
    <t xml:space="preserve">Beer brewing and making of other beverages, wines or spirits </t>
  </si>
  <si>
    <t xml:space="preserve">Baking bread, cakes, rice cakes, pastries, pies, tarts, biscuits </t>
  </si>
  <si>
    <t>Making noodles, pasta and similar products</t>
  </si>
  <si>
    <t>Making candy, boiled sweets, caramel, chocolate, and other sugar confectionery products</t>
  </si>
  <si>
    <t>Roasting seeds, nuts</t>
  </si>
  <si>
    <t>Roasting, grinding coffee beans</t>
  </si>
  <si>
    <t xml:space="preserve">Other specified activities related to making of other food products and beverages </t>
  </si>
  <si>
    <t>03112x</t>
  </si>
  <si>
    <t>Making of other food products and beverages n.f.d.</t>
  </si>
  <si>
    <t>Spinning, weaving, finishing of textiles</t>
  </si>
  <si>
    <t xml:space="preserve">Producing articles from textile except apparel </t>
  </si>
  <si>
    <t>Making wearing apparel</t>
  </si>
  <si>
    <t>Curing of skins and production of leather, tanning and dressing of leather</t>
  </si>
  <si>
    <t xml:space="preserve">Making shoes, footwear, handbags, luggage </t>
  </si>
  <si>
    <t xml:space="preserve">Other specified activities related to making textiles, wearing   apparel, leather and associated products </t>
  </si>
  <si>
    <t>03113x</t>
  </si>
  <si>
    <t>Making textiles, wearing apparel, leather and associated products n.f.d.</t>
  </si>
  <si>
    <t>Craft-making using all types of materials</t>
  </si>
  <si>
    <t xml:space="preserve">Making baskets, wickerwork and other similar products </t>
  </si>
  <si>
    <t xml:space="preserve">Fabricating utensils, cutlery, hand tools and other metal products </t>
  </si>
  <si>
    <t xml:space="preserve">Metal working </t>
  </si>
  <si>
    <t xml:space="preserve">Making pottery, ovens and cooking stoves, ornaments etc. from clay, plaster or cement </t>
  </si>
  <si>
    <t xml:space="preserve">Making paper and paper products; paper crafts </t>
  </si>
  <si>
    <t xml:space="preserve">Making soap, perfume, candles etc. </t>
  </si>
  <si>
    <t xml:space="preserve">Other specified activities related to craft-making </t>
  </si>
  <si>
    <t>03114x</t>
  </si>
  <si>
    <t>Craft-making using all types of materials n.f.d.</t>
  </si>
  <si>
    <t>Tobacco preparing and curing</t>
  </si>
  <si>
    <t>Making bricks, concrete slabs, hollow blocks, tiles etc.</t>
  </si>
  <si>
    <t>Making herbal and medicinal preparations</t>
  </si>
  <si>
    <t>Training and studies in relation to work in non-primary production activities of households</t>
  </si>
  <si>
    <t>0311x</t>
  </si>
  <si>
    <t>Working time in non-primary production activities n.f.d</t>
  </si>
  <si>
    <t>Acquiring inputs/supplies and disposing of outputs used for non-primary production activities households</t>
  </si>
  <si>
    <t>Selling/disposing of outputs of non-primary production activities of households</t>
  </si>
  <si>
    <t>Looking for work in non-primary production activities in household enterprise</t>
  </si>
  <si>
    <t>Travel related to non-primary production of household</t>
  </si>
  <si>
    <t>Work for household in non-primary production activities n.e.c.</t>
  </si>
  <si>
    <t>03112</t>
  </si>
  <si>
    <t>031122</t>
  </si>
  <si>
    <t>03113</t>
  </si>
  <si>
    <t>Making  textiles, wearing apparel, leather and associated products</t>
  </si>
  <si>
    <t>031134</t>
  </si>
  <si>
    <t>03114</t>
  </si>
  <si>
    <t>031142</t>
  </si>
  <si>
    <t>03115</t>
  </si>
  <si>
    <t xml:space="preserve">03116  </t>
  </si>
  <si>
    <t>03117</t>
  </si>
  <si>
    <t xml:space="preserve">03118  </t>
  </si>
  <si>
    <t>0312</t>
  </si>
  <si>
    <t>03121</t>
  </si>
  <si>
    <t>031220</t>
  </si>
  <si>
    <t>0320</t>
  </si>
  <si>
    <t>Looking for work/setting up business in non-primary production activities in household enterprise</t>
  </si>
  <si>
    <t xml:space="preserve">03201  </t>
  </si>
  <si>
    <t>03202</t>
  </si>
  <si>
    <t>0330</t>
  </si>
  <si>
    <t>03300</t>
  </si>
  <si>
    <t>0390</t>
  </si>
  <si>
    <t>039000</t>
  </si>
  <si>
    <t>0311</t>
  </si>
  <si>
    <t>03111</t>
  </si>
  <si>
    <t>031111</t>
  </si>
  <si>
    <t>031112</t>
  </si>
  <si>
    <t>031113</t>
  </si>
  <si>
    <t>031114</t>
  </si>
  <si>
    <t>031115</t>
  </si>
  <si>
    <t>031119</t>
  </si>
  <si>
    <t>031121</t>
  </si>
  <si>
    <t>031123</t>
  </si>
  <si>
    <t>031124</t>
  </si>
  <si>
    <t>031125</t>
  </si>
  <si>
    <t>031126</t>
  </si>
  <si>
    <t>031129</t>
  </si>
  <si>
    <t>031131</t>
  </si>
  <si>
    <t>031132</t>
  </si>
  <si>
    <t>031133</t>
  </si>
  <si>
    <t>031135</t>
  </si>
  <si>
    <t>031139</t>
  </si>
  <si>
    <t>Making wood products including furniture, fixtures or furnishings, statuettes and other ornaments</t>
  </si>
  <si>
    <t>031141</t>
  </si>
  <si>
    <t>031143</t>
  </si>
  <si>
    <t>031144</t>
  </si>
  <si>
    <t>031145</t>
  </si>
  <si>
    <t>031146</t>
  </si>
  <si>
    <t>031147</t>
  </si>
  <si>
    <t>031149</t>
  </si>
  <si>
    <t>031150</t>
  </si>
  <si>
    <t>031160</t>
  </si>
  <si>
    <t>031170</t>
  </si>
  <si>
    <t>031180</t>
  </si>
  <si>
    <t>031210</t>
  </si>
  <si>
    <t>03122</t>
  </si>
  <si>
    <t>032010</t>
  </si>
  <si>
    <t>Looking for/setting up business in non-primary production activities in household enterprise</t>
  </si>
  <si>
    <t>032020</t>
  </si>
  <si>
    <t>033000</t>
  </si>
  <si>
    <t>03900</t>
  </si>
  <si>
    <t>Working time in construction activities</t>
  </si>
  <si>
    <t xml:space="preserve">Construction and repair for own capital formation </t>
  </si>
  <si>
    <t xml:space="preserve">Building of own house </t>
  </si>
  <si>
    <t xml:space="preserve">Major home improvements and repairs </t>
  </si>
  <si>
    <t xml:space="preserve">Building and repair of animal and poultry sheds/shelter, business place, field walls/fences, storage facilities for farm produce, irrigation </t>
  </si>
  <si>
    <t xml:space="preserve">Other specified activities related to construction and repair for own capital formation </t>
  </si>
  <si>
    <t>04111x</t>
  </si>
  <si>
    <t>Construction and repair for own capital formation n.f.d.</t>
  </si>
  <si>
    <t>Construction and repair of buildings, roads, dams and other structures</t>
  </si>
  <si>
    <t>Community-organized construction and major repairs of roads, buildings, bridges, dams etc.</t>
  </si>
  <si>
    <t>Training and studies in relation to work in construction activities in household enterprise</t>
  </si>
  <si>
    <t>0411x</t>
  </si>
  <si>
    <t xml:space="preserve">Working time in construction activities n.f.d. </t>
  </si>
  <si>
    <t>Acquiring inputs/supplies for construction activities for household production</t>
  </si>
  <si>
    <t>Purchasing/acquiring inputs/supplies for construction activities for household production</t>
  </si>
  <si>
    <t>Looking for work/setting up business in construction activities in household enterprise</t>
  </si>
  <si>
    <t>Looking for work in construction activities in household enterprise</t>
  </si>
  <si>
    <t>Looking for/setting up business in construction activities as household enterprise</t>
  </si>
  <si>
    <t>Travel related to construction activities of households</t>
  </si>
  <si>
    <t>Work for household in construction activities n.e.c.</t>
  </si>
  <si>
    <t>0411</t>
  </si>
  <si>
    <t>04111</t>
  </si>
  <si>
    <t>041111</t>
  </si>
  <si>
    <t>041112</t>
  </si>
  <si>
    <t>041113</t>
  </si>
  <si>
    <t>041119</t>
  </si>
  <si>
    <t>04112</t>
  </si>
  <si>
    <t>041120</t>
  </si>
  <si>
    <t>04113</t>
  </si>
  <si>
    <t>041130</t>
  </si>
  <si>
    <t xml:space="preserve">04114  </t>
  </si>
  <si>
    <t>041140</t>
  </si>
  <si>
    <t>0412</t>
  </si>
  <si>
    <t>04120</t>
  </si>
  <si>
    <t>041200</t>
  </si>
  <si>
    <t>0420</t>
  </si>
  <si>
    <t>04201</t>
  </si>
  <si>
    <t>042010</t>
  </si>
  <si>
    <t>04202</t>
  </si>
  <si>
    <t>042020</t>
  </si>
  <si>
    <t>0430</t>
  </si>
  <si>
    <t>04300</t>
  </si>
  <si>
    <t>043000</t>
  </si>
  <si>
    <t>0490</t>
  </si>
  <si>
    <t>049000</t>
  </si>
  <si>
    <t>04900</t>
  </si>
  <si>
    <t>Food vending and trading</t>
  </si>
  <si>
    <t xml:space="preserve">Preparing and selling food and beverage </t>
  </si>
  <si>
    <t xml:space="preserve">Preparing/packing food and beverage preparations </t>
  </si>
  <si>
    <t xml:space="preserve">Selling/delivering food and beverage preparations </t>
  </si>
  <si>
    <t xml:space="preserve">Putting up food stalls; cleaning and maintenance </t>
  </si>
  <si>
    <t xml:space="preserve">Other specified activities related to preparing and selling food and beverage </t>
  </si>
  <si>
    <t>05111x</t>
  </si>
  <si>
    <t>Preparing and selling food and beverage n.f.d.</t>
  </si>
  <si>
    <t xml:space="preserve">Petty trading </t>
  </si>
  <si>
    <t xml:space="preserve">Door-to-door vending </t>
  </si>
  <si>
    <t xml:space="preserve">Street vending, hawking and other itinerant trading </t>
  </si>
  <si>
    <t xml:space="preserve">Other specified activities related to petty trading and vending activities </t>
  </si>
  <si>
    <t>05112x</t>
  </si>
  <si>
    <t>Trading n.f.d.</t>
  </si>
  <si>
    <t xml:space="preserve">Providing repair, installation and maintenance services </t>
  </si>
  <si>
    <t>Fitting, installing, tool setting, maintaining and repairing tools and machinery</t>
  </si>
  <si>
    <t>Repair of vehicles</t>
  </si>
  <si>
    <t>Repair of personal goods</t>
  </si>
  <si>
    <t>Repair of household goods</t>
  </si>
  <si>
    <t xml:space="preserve">Providing business and professional services </t>
  </si>
  <si>
    <t>Renting out rooms, sleeping space and associated work</t>
  </si>
  <si>
    <t>Lending and collecting money; foreign exchange</t>
  </si>
  <si>
    <t>Typing, word-processing, programming, encoding</t>
  </si>
  <si>
    <t>Accounting, bookkeeping, legal and related services</t>
  </si>
  <si>
    <t>Tutoring</t>
  </si>
  <si>
    <t>Provision of medical and dental services</t>
  </si>
  <si>
    <t>Provision of nursing/therapy services</t>
  </si>
  <si>
    <t xml:space="preserve">Providing personal care services </t>
  </si>
  <si>
    <t>Provision of personal care services</t>
  </si>
  <si>
    <t>Provision of non-professional health-care</t>
  </si>
  <si>
    <t>Transporting goods and passengers</t>
  </si>
  <si>
    <t>Transporting goods</t>
  </si>
  <si>
    <t>Transporting passengers</t>
  </si>
  <si>
    <t xml:space="preserve">Paid domestic services </t>
  </si>
  <si>
    <t xml:space="preserve">Providing paid domestic services </t>
  </si>
  <si>
    <t>Meetings/training and studies</t>
  </si>
  <si>
    <t>Training and studies related to work in service activities</t>
  </si>
  <si>
    <t>051x</t>
  </si>
  <si>
    <t>Working time in providing services for income n.f.d.</t>
  </si>
  <si>
    <t>Looking for work/setting up business in service activities in household enterprise</t>
  </si>
  <si>
    <t>Looking for work in service activities in household enterprise</t>
  </si>
  <si>
    <t>Travel related to providing services for income</t>
  </si>
  <si>
    <t>Work for household providing services for income n.e.c.</t>
  </si>
  <si>
    <t>0511</t>
  </si>
  <si>
    <t>05111</t>
  </si>
  <si>
    <t>051111</t>
  </si>
  <si>
    <t>051112</t>
  </si>
  <si>
    <t>051113</t>
  </si>
  <si>
    <t>051119</t>
  </si>
  <si>
    <t>05112</t>
  </si>
  <si>
    <t>Petty  trading, door-to-door vending, street vending, hawking</t>
  </si>
  <si>
    <t>051121</t>
  </si>
  <si>
    <t>051122</t>
  </si>
  <si>
    <t>051123</t>
  </si>
  <si>
    <t>0512</t>
  </si>
  <si>
    <t xml:space="preserve">05121  </t>
  </si>
  <si>
    <t>051210</t>
  </si>
  <si>
    <t>05122</t>
  </si>
  <si>
    <t>051220</t>
  </si>
  <si>
    <t>05123</t>
  </si>
  <si>
    <t>051230</t>
  </si>
  <si>
    <t>05124</t>
  </si>
  <si>
    <t>051240</t>
  </si>
  <si>
    <t>0513</t>
  </si>
  <si>
    <t>05131</t>
  </si>
  <si>
    <t>051310</t>
  </si>
  <si>
    <t>05132</t>
  </si>
  <si>
    <t>051320</t>
  </si>
  <si>
    <t>05133</t>
  </si>
  <si>
    <t>051330</t>
  </si>
  <si>
    <t>051340</t>
  </si>
  <si>
    <t>05135</t>
  </si>
  <si>
    <t>051350</t>
  </si>
  <si>
    <t>05136</t>
  </si>
  <si>
    <t>051360</t>
  </si>
  <si>
    <t>05137</t>
  </si>
  <si>
    <t>051370</t>
  </si>
  <si>
    <t>0514</t>
  </si>
  <si>
    <t>05141</t>
  </si>
  <si>
    <t>051410</t>
  </si>
  <si>
    <t>05142</t>
  </si>
  <si>
    <t>0515</t>
  </si>
  <si>
    <t>05151</t>
  </si>
  <si>
    <t>051510</t>
  </si>
  <si>
    <t>05152</t>
  </si>
  <si>
    <t>051520</t>
  </si>
  <si>
    <t>0516</t>
  </si>
  <si>
    <t>05160</t>
  </si>
  <si>
    <t>051600</t>
  </si>
  <si>
    <t>0517</t>
  </si>
  <si>
    <t>05170</t>
  </si>
  <si>
    <t>0520</t>
  </si>
  <si>
    <t>05200</t>
  </si>
  <si>
    <t>052000</t>
  </si>
  <si>
    <t>0530</t>
  </si>
  <si>
    <t>05300</t>
  </si>
  <si>
    <t>053000</t>
  </si>
  <si>
    <t>0590</t>
  </si>
  <si>
    <t>05900</t>
  </si>
  <si>
    <t>059000</t>
  </si>
  <si>
    <t>051129</t>
  </si>
  <si>
    <t>05134</t>
  </si>
  <si>
    <t>051420</t>
  </si>
  <si>
    <t>051700</t>
  </si>
  <si>
    <t>Unpaid domestic services</t>
  </si>
  <si>
    <t xml:space="preserve">Food management </t>
  </si>
  <si>
    <t xml:space="preserve">Preparing meals/snacks </t>
  </si>
  <si>
    <t xml:space="preserve">Serving meals/snacks </t>
  </si>
  <si>
    <t>Cleaning up after food preparation/meals/snacks</t>
  </si>
  <si>
    <t xml:space="preserve">Other specified activities related to food management </t>
  </si>
  <si>
    <t>06111x</t>
  </si>
  <si>
    <t>Food management n.f.d.</t>
  </si>
  <si>
    <t xml:space="preserve">Cleaning and upkeep of dwelling and surroundings </t>
  </si>
  <si>
    <t xml:space="preserve">Indoor cleaning </t>
  </si>
  <si>
    <t xml:space="preserve">Outdoor cleaning </t>
  </si>
  <si>
    <t xml:space="preserve">Recycling; disposal of garbage </t>
  </si>
  <si>
    <t xml:space="preserve">Care of outdoor garden, landscaping, trimming, grounds/yard/lawn maintenance </t>
  </si>
  <si>
    <t xml:space="preserve">Making various household arrangements </t>
  </si>
  <si>
    <t xml:space="preserve">Other specified activities related to cleaning and upkeep of dwelling and surroundings </t>
  </si>
  <si>
    <t>06112x</t>
  </si>
  <si>
    <t>Cleaning and upkeep of dwelling and surroundings n.f.d.</t>
  </si>
  <si>
    <t xml:space="preserve">Do-it-yourself decoration, maintenance and small repairs </t>
  </si>
  <si>
    <t xml:space="preserve">Do-it-yourself improvement, maintenance and repair of dwellings </t>
  </si>
  <si>
    <t xml:space="preserve">Installation, servicing and repair of personal and household goods </t>
  </si>
  <si>
    <t xml:space="preserve">Vehicle maintenance and minor repairs </t>
  </si>
  <si>
    <t xml:space="preserve">Other specified activities related to do-it-yourself decoration, maintenance and small repairs </t>
  </si>
  <si>
    <t>06113x</t>
  </si>
  <si>
    <t>Do-it-yourself decoration, maintenance and small repairs n.f.d.</t>
  </si>
  <si>
    <t xml:space="preserve">Care of textiles and footwear </t>
  </si>
  <si>
    <t xml:space="preserve">Hand-washing; loading/unloading washing machine </t>
  </si>
  <si>
    <t xml:space="preserve">Drying; hanging out, bringing in wash </t>
  </si>
  <si>
    <t xml:space="preserve">Ironing/pressing </t>
  </si>
  <si>
    <t xml:space="preserve">Sorting, folding, storing </t>
  </si>
  <si>
    <t xml:space="preserve">Mending/repairing and care of clothes; cleaning and polishing shoes </t>
  </si>
  <si>
    <t xml:space="preserve">Other specified care of textiles and footwear </t>
  </si>
  <si>
    <t>06114x</t>
  </si>
  <si>
    <t>Care of textiles and footwear n.f.d.</t>
  </si>
  <si>
    <t xml:space="preserve">Household management </t>
  </si>
  <si>
    <t xml:space="preserve">Paying household bills (utilities, cable television etc.) </t>
  </si>
  <si>
    <t xml:space="preserve">Budgeting, organizing, planning </t>
  </si>
  <si>
    <t xml:space="preserve">Selling, disposing of household assets </t>
  </si>
  <si>
    <t xml:space="preserve">Other specified household management </t>
  </si>
  <si>
    <t>06115x</t>
  </si>
  <si>
    <t>Household management n.f.d.</t>
  </si>
  <si>
    <t>Pet care</t>
  </si>
  <si>
    <t xml:space="preserve">Daily care including feeding, cleaning, grooming, walking </t>
  </si>
  <si>
    <t xml:space="preserve">Taking pets for veterinary care </t>
  </si>
  <si>
    <t xml:space="preserve">Other specified pet care </t>
  </si>
  <si>
    <t>06116x</t>
  </si>
  <si>
    <t>Pet care n.f.d.</t>
  </si>
  <si>
    <t xml:space="preserve">Shopping </t>
  </si>
  <si>
    <t xml:space="preserve">Shopping for/purchasing of goods and related activities </t>
  </si>
  <si>
    <t xml:space="preserve">Shopping for/purchasing of consumer goods </t>
  </si>
  <si>
    <t xml:space="preserve">Shopping for/purchasing of durable/capital goods </t>
  </si>
  <si>
    <t xml:space="preserve">Window shopping </t>
  </si>
  <si>
    <t xml:space="preserve">Other specified shopping for/purchasing of goods and related activities </t>
  </si>
  <si>
    <t>06121x</t>
  </si>
  <si>
    <t>Shopping for/purchasing of goods and related activities n.f.d.</t>
  </si>
  <si>
    <t>Shopping for/availing of services and related activities</t>
  </si>
  <si>
    <t xml:space="preserve">Shopping for/availing of repair and maintenance services </t>
  </si>
  <si>
    <t xml:space="preserve">Shopping for/availing of administrative services </t>
  </si>
  <si>
    <t xml:space="preserve">Shopping for personal care services (not for oneself) </t>
  </si>
  <si>
    <t xml:space="preserve">Shopping for medical and health-care services (not for oneself) </t>
  </si>
  <si>
    <t xml:space="preserve">Shopping for/availing of childcare services </t>
  </si>
  <si>
    <t xml:space="preserve">Shopping for educational services </t>
  </si>
  <si>
    <t xml:space="preserve">Availing of government/public services </t>
  </si>
  <si>
    <t xml:space="preserve">Other specified shopping/availing of services </t>
  </si>
  <si>
    <t>06122x</t>
  </si>
  <si>
    <t>Shopping for/availing of services and related activities n.f.d</t>
  </si>
  <si>
    <t>061x</t>
  </si>
  <si>
    <t>Working time in providing unpaid domestic services for own final use n.f.d.</t>
  </si>
  <si>
    <t>Travel related to provision of unpaid domestic services</t>
  </si>
  <si>
    <t>Unpaid domestic services n.e.c.</t>
  </si>
  <si>
    <t xml:space="preserve">0611   </t>
  </si>
  <si>
    <t>06111</t>
  </si>
  <si>
    <t>061111</t>
  </si>
  <si>
    <t>061112</t>
  </si>
  <si>
    <t>061113</t>
  </si>
  <si>
    <t>061119</t>
  </si>
  <si>
    <t>06112</t>
  </si>
  <si>
    <t>061121</t>
  </si>
  <si>
    <t>061122</t>
  </si>
  <si>
    <t>061123</t>
  </si>
  <si>
    <t>061125</t>
  </si>
  <si>
    <t xml:space="preserve">Heating and water supply (including tending furnaces, boilers  and fire places) </t>
  </si>
  <si>
    <t>061126</t>
  </si>
  <si>
    <t xml:space="preserve">061129 </t>
  </si>
  <si>
    <t>06113</t>
  </si>
  <si>
    <t>061131</t>
  </si>
  <si>
    <t>061132</t>
  </si>
  <si>
    <t>061133</t>
  </si>
  <si>
    <t>061139</t>
  </si>
  <si>
    <t>061141</t>
  </si>
  <si>
    <t>061142</t>
  </si>
  <si>
    <t>061143</t>
  </si>
  <si>
    <t>061144</t>
  </si>
  <si>
    <t xml:space="preserve">061145 </t>
  </si>
  <si>
    <t>06115</t>
  </si>
  <si>
    <t>061151</t>
  </si>
  <si>
    <t>061152</t>
  </si>
  <si>
    <t>061153</t>
  </si>
  <si>
    <t>061159</t>
  </si>
  <si>
    <t>06116</t>
  </si>
  <si>
    <t>061161</t>
  </si>
  <si>
    <t>061162</t>
  </si>
  <si>
    <t>061169</t>
  </si>
  <si>
    <t>0612</t>
  </si>
  <si>
    <t>06121</t>
  </si>
  <si>
    <t>061212</t>
  </si>
  <si>
    <t>061213</t>
  </si>
  <si>
    <t>061219</t>
  </si>
  <si>
    <t>06122</t>
  </si>
  <si>
    <t>061221</t>
  </si>
  <si>
    <t>061222</t>
  </si>
  <si>
    <t>061223</t>
  </si>
  <si>
    <t>061224</t>
  </si>
  <si>
    <t>061124</t>
  </si>
  <si>
    <t>06114</t>
  </si>
  <si>
    <t>061149</t>
  </si>
  <si>
    <t>061211</t>
  </si>
  <si>
    <t>061225</t>
  </si>
  <si>
    <t>061226</t>
  </si>
  <si>
    <t>061227</t>
  </si>
  <si>
    <t>061229</t>
  </si>
  <si>
    <t>0620</t>
  </si>
  <si>
    <t>06200</t>
  </si>
  <si>
    <t>062000</t>
  </si>
  <si>
    <t>0690</t>
  </si>
  <si>
    <t>06900</t>
  </si>
  <si>
    <t>069000</t>
  </si>
  <si>
    <t xml:space="preserve">childcare </t>
  </si>
  <si>
    <t xml:space="preserve">Caring for children/physical care </t>
  </si>
  <si>
    <t xml:space="preserve">General childcare </t>
  </si>
  <si>
    <t xml:space="preserve">Putting children to bed </t>
  </si>
  <si>
    <t>Getting children ready for school</t>
  </si>
  <si>
    <t xml:space="preserve">Giving personal care to children </t>
  </si>
  <si>
    <t>Giving medical/health-care to children</t>
  </si>
  <si>
    <t>Other specified physical care of children</t>
  </si>
  <si>
    <t>07111x</t>
  </si>
  <si>
    <t xml:space="preserve">Caring for children/physical care n.f.d. </t>
  </si>
  <si>
    <t>Teaching, training, helping children</t>
  </si>
  <si>
    <t>Teaching children</t>
  </si>
  <si>
    <t>Reading, playing and talking with children</t>
  </si>
  <si>
    <t>Giving emotional support to children</t>
  </si>
  <si>
    <t>Other specified teaching, training, helping activities</t>
  </si>
  <si>
    <t xml:space="preserve">Accompanying children to places </t>
  </si>
  <si>
    <t>Accompanying children to receive personal services</t>
  </si>
  <si>
    <t>Accompanying children to receive medical/health services</t>
  </si>
  <si>
    <t xml:space="preserve">Accompanying children to school, day-care centres </t>
  </si>
  <si>
    <t xml:space="preserve">Accompanying children to sports, lessons etc. </t>
  </si>
  <si>
    <t xml:space="preserve">Taking children on excursions, museum visits and similar outings; coordinating or facilitating child’s social or non-school activities </t>
  </si>
  <si>
    <t xml:space="preserve">Accompanying children to other specified places </t>
  </si>
  <si>
    <t>07113x</t>
  </si>
  <si>
    <t>Accompanying children to places n.f.d.</t>
  </si>
  <si>
    <t>Minding children (passive care)</t>
  </si>
  <si>
    <t xml:space="preserve">Adult care </t>
  </si>
  <si>
    <t xml:space="preserve">Caring for adults/physical care </t>
  </si>
  <si>
    <t xml:space="preserve">Giving personal care to adults </t>
  </si>
  <si>
    <t xml:space="preserve">Giving medical/health-care to adults </t>
  </si>
  <si>
    <t xml:space="preserve">Other specified physical care of adults </t>
  </si>
  <si>
    <t>07121x</t>
  </si>
  <si>
    <t>Caring for adults/physical care n.f.d.</t>
  </si>
  <si>
    <t>Caring for adults/emotional support</t>
  </si>
  <si>
    <t>Accompanying adults to places</t>
  </si>
  <si>
    <t xml:space="preserve">Accompanying adults to receive personal services </t>
  </si>
  <si>
    <t xml:space="preserve">Accompanying adults to receive medical/health services </t>
  </si>
  <si>
    <t>Accompanying adults for shopping</t>
  </si>
  <si>
    <t>Accompanying adults to social activities</t>
  </si>
  <si>
    <t>Accompanying adults to cultural, sports and entertainment venues</t>
  </si>
  <si>
    <t>Accompanying adults to other specified places</t>
  </si>
  <si>
    <t>07123x</t>
  </si>
  <si>
    <t>Accompanying adults to places n.f.d.</t>
  </si>
  <si>
    <t>071x</t>
  </si>
  <si>
    <t>Working time providing unpaid caregiving services to household members n.f.d.</t>
  </si>
  <si>
    <t>Travel related to unpaid caregiving services to household members</t>
  </si>
  <si>
    <t>Providing unpaid caregiving services to household members n.e.c.</t>
  </si>
  <si>
    <t>07111</t>
  </si>
  <si>
    <t>071111</t>
  </si>
  <si>
    <t>071112</t>
  </si>
  <si>
    <t>071113</t>
  </si>
  <si>
    <t>071114</t>
  </si>
  <si>
    <t>071115</t>
  </si>
  <si>
    <t>071119</t>
  </si>
  <si>
    <t>07112</t>
  </si>
  <si>
    <t>071121</t>
  </si>
  <si>
    <t>071122</t>
  </si>
  <si>
    <t>071123</t>
  </si>
  <si>
    <t>071129</t>
  </si>
  <si>
    <t>07113</t>
  </si>
  <si>
    <t>071131</t>
  </si>
  <si>
    <t>071132</t>
  </si>
  <si>
    <t>071133</t>
  </si>
  <si>
    <t>071134</t>
  </si>
  <si>
    <t>071135</t>
  </si>
  <si>
    <t>071139</t>
  </si>
  <si>
    <t>07114</t>
  </si>
  <si>
    <t>07121</t>
  </si>
  <si>
    <t>071211</t>
  </si>
  <si>
    <t>071212</t>
  </si>
  <si>
    <t>071219</t>
  </si>
  <si>
    <t>07122</t>
  </si>
  <si>
    <t>071220</t>
  </si>
  <si>
    <t>07123</t>
  </si>
  <si>
    <t>071231</t>
  </si>
  <si>
    <t>071232</t>
  </si>
  <si>
    <t>071233</t>
  </si>
  <si>
    <t>071234</t>
  </si>
  <si>
    <t>071235</t>
  </si>
  <si>
    <t>071239</t>
  </si>
  <si>
    <t>07200</t>
  </si>
  <si>
    <t>072000</t>
  </si>
  <si>
    <t>07900</t>
  </si>
  <si>
    <t>079000</t>
  </si>
  <si>
    <t>0711</t>
  </si>
  <si>
    <t>071140</t>
  </si>
  <si>
    <t>0712</t>
  </si>
  <si>
    <t>0720</t>
  </si>
  <si>
    <t>0790</t>
  </si>
  <si>
    <t xml:space="preserve">Unpaid help to other households </t>
  </si>
  <si>
    <t xml:space="preserve">Household maintenance and management as help to other households </t>
  </si>
  <si>
    <t xml:space="preserve">Preparing and serving meals as help to other households </t>
  </si>
  <si>
    <t xml:space="preserve">Cleaning and upkeep as help to other households </t>
  </si>
  <si>
    <t xml:space="preserve">Care of textiles as help to other households </t>
  </si>
  <si>
    <t xml:space="preserve">Household management as help to other households </t>
  </si>
  <si>
    <t xml:space="preserve">Pet care as help to other households </t>
  </si>
  <si>
    <t xml:space="preserve">Other specified help to other households </t>
  </si>
  <si>
    <t>08111x</t>
  </si>
  <si>
    <t xml:space="preserve">Shopping for/purchasing of goods and services as help to other households </t>
  </si>
  <si>
    <t xml:space="preserve">Shopping for/purchasing of goods as help </t>
  </si>
  <si>
    <t xml:space="preserve">Shopping for/purchasing of services as help </t>
  </si>
  <si>
    <t xml:space="preserve">Other specified shopping/purchasing as help </t>
  </si>
  <si>
    <t>08112x</t>
  </si>
  <si>
    <t>Shopping for/purchasing of goods and services as help to other households n.f.d.</t>
  </si>
  <si>
    <t>Construction, renovation and repairs of dwellings and other structures as help to other households</t>
  </si>
  <si>
    <t>Repairs of consumer and household goods as help to other households</t>
  </si>
  <si>
    <t>Unpaid help in business/farm and employment as help to other households</t>
  </si>
  <si>
    <t>Childcare as help to other households</t>
  </si>
  <si>
    <t>Adult care as help to other households</t>
  </si>
  <si>
    <t>Transportation assistance to other households</t>
  </si>
  <si>
    <t xml:space="preserve">Community-organized services </t>
  </si>
  <si>
    <t>Community organized work: cooking for collective celebrations etc.</t>
  </si>
  <si>
    <t>Work on road/building repair, clearing and preparing community land, cleaning (streets, markets etc.)</t>
  </si>
  <si>
    <t>Organizing and work on community-based assistance to villages, other sublocations</t>
  </si>
  <si>
    <t>Organizing and work on community-based assistance to families and individuals</t>
  </si>
  <si>
    <t xml:space="preserve">Organized unpaid volunteer services </t>
  </si>
  <si>
    <t>Volunteer work for organizations (not directly for individuals)</t>
  </si>
  <si>
    <t>Volunteer work through organizations (extended directly to individuals)</t>
  </si>
  <si>
    <t>081x</t>
  </si>
  <si>
    <t>Working time providing community services and help to other households n.f.d.</t>
  </si>
  <si>
    <t>Attendance in meetings</t>
  </si>
  <si>
    <t xml:space="preserve">Other community services </t>
  </si>
  <si>
    <t>Involvement in civic and related responsibilities</t>
  </si>
  <si>
    <t xml:space="preserve">Attending civic ceremonies </t>
  </si>
  <si>
    <t xml:space="preserve">Attending to civic obligations </t>
  </si>
  <si>
    <t xml:space="preserve">Other specified involvement in civic and related responsibilities </t>
  </si>
  <si>
    <t>08300x</t>
  </si>
  <si>
    <t>Involvement in civic and related responsibilities n.f.d.</t>
  </si>
  <si>
    <t>Travel related to community services and help to other households</t>
  </si>
  <si>
    <t>Community services and help to other households n.e.c.</t>
  </si>
  <si>
    <t>08111</t>
  </si>
  <si>
    <t>081111</t>
  </si>
  <si>
    <t>081112</t>
  </si>
  <si>
    <t>081113</t>
  </si>
  <si>
    <t>081114</t>
  </si>
  <si>
    <t>081115</t>
  </si>
  <si>
    <t>081119</t>
  </si>
  <si>
    <t>08112</t>
  </si>
  <si>
    <t>081121</t>
  </si>
  <si>
    <t>081122</t>
  </si>
  <si>
    <t>081129</t>
  </si>
  <si>
    <t>081130</t>
  </si>
  <si>
    <t>081140</t>
  </si>
  <si>
    <t>08115</t>
  </si>
  <si>
    <t>081150</t>
  </si>
  <si>
    <t>081160</t>
  </si>
  <si>
    <t>081170</t>
  </si>
  <si>
    <t>081180</t>
  </si>
  <si>
    <t>081210</t>
  </si>
  <si>
    <t>08123</t>
  </si>
  <si>
    <t>081230</t>
  </si>
  <si>
    <t>08124</t>
  </si>
  <si>
    <t>081240</t>
  </si>
  <si>
    <t>08131</t>
  </si>
  <si>
    <t>081310</t>
  </si>
  <si>
    <t>08132</t>
  </si>
  <si>
    <t>081320</t>
  </si>
  <si>
    <t>08200</t>
  </si>
  <si>
    <t>082000</t>
  </si>
  <si>
    <t>08300</t>
  </si>
  <si>
    <t>083001</t>
  </si>
  <si>
    <t>083002</t>
  </si>
  <si>
    <t>083009</t>
  </si>
  <si>
    <t>08400</t>
  </si>
  <si>
    <t>084000</t>
  </si>
  <si>
    <t>08900</t>
  </si>
  <si>
    <t>089000</t>
  </si>
  <si>
    <t>0811</t>
  </si>
  <si>
    <t>0812</t>
  </si>
  <si>
    <t>081220</t>
  </si>
  <si>
    <t>0813</t>
  </si>
  <si>
    <t>0820</t>
  </si>
  <si>
    <t>0830</t>
  </si>
  <si>
    <t>0840</t>
  </si>
  <si>
    <t>0890</t>
  </si>
  <si>
    <t xml:space="preserve">General education </t>
  </si>
  <si>
    <t xml:space="preserve">School/university attendance </t>
  </si>
  <si>
    <t xml:space="preserve">Attending class/lecture including taking examinations </t>
  </si>
  <si>
    <t xml:space="preserve">Engaging in co-curricular and extra-curricular activities </t>
  </si>
  <si>
    <t xml:space="preserve">Other specified activities related to school/university attendance </t>
  </si>
  <si>
    <t>09111x</t>
  </si>
  <si>
    <t>School/university attendance n.f.d.</t>
  </si>
  <si>
    <t>Breaks/waiting at place of general education</t>
  </si>
  <si>
    <t>Self-study for distance education course work (video, audio, online)</t>
  </si>
  <si>
    <t>Homework, course review, research related to general education</t>
  </si>
  <si>
    <t>Additional study, non-formal education and courses during free time</t>
  </si>
  <si>
    <t>Career/professional development training and studies</t>
  </si>
  <si>
    <t>091x</t>
  </si>
  <si>
    <t>Learning n.f.d.</t>
  </si>
  <si>
    <t>Other activities carried out in relation to learning activities</t>
  </si>
  <si>
    <t>Travel related to learning</t>
  </si>
  <si>
    <t>Learning activities n.e.c.</t>
  </si>
  <si>
    <t>09111</t>
  </si>
  <si>
    <t>091111</t>
  </si>
  <si>
    <t>091112</t>
  </si>
  <si>
    <t>091119</t>
  </si>
  <si>
    <t>09112</t>
  </si>
  <si>
    <t>091120</t>
  </si>
  <si>
    <t>09120</t>
  </si>
  <si>
    <t>091200</t>
  </si>
  <si>
    <t xml:space="preserve">09130 </t>
  </si>
  <si>
    <t>091300</t>
  </si>
  <si>
    <t>09140</t>
  </si>
  <si>
    <t>091400</t>
  </si>
  <si>
    <t>09200</t>
  </si>
  <si>
    <t>092000</t>
  </si>
  <si>
    <t>09300</t>
  </si>
  <si>
    <t>093000</t>
  </si>
  <si>
    <t xml:space="preserve">09900 </t>
  </si>
  <si>
    <t>099000</t>
  </si>
  <si>
    <t>0911</t>
  </si>
  <si>
    <t>09113</t>
  </si>
  <si>
    <t>091130</t>
  </si>
  <si>
    <t>0912</t>
  </si>
  <si>
    <t>0913</t>
  </si>
  <si>
    <t>0914</t>
  </si>
  <si>
    <t>0920</t>
  </si>
  <si>
    <t>0930</t>
  </si>
  <si>
    <t>0990</t>
  </si>
  <si>
    <t xml:space="preserve">Socializing and communication </t>
  </si>
  <si>
    <t xml:space="preserve">Talking, conversing </t>
  </si>
  <si>
    <t xml:space="preserve">Talking/conversing face to face </t>
  </si>
  <si>
    <t>Talking/conversing by telephone, texting, short-wave radio etc</t>
  </si>
  <si>
    <t xml:space="preserve">Cyber-chatting including instant messaging, discussion groups etc. </t>
  </si>
  <si>
    <t xml:space="preserve">Other specified activities related to talking/conversing </t>
  </si>
  <si>
    <t>10111x</t>
  </si>
  <si>
    <t>Talking, conversing n.f.d.</t>
  </si>
  <si>
    <t xml:space="preserve">Socializing activities </t>
  </si>
  <si>
    <t xml:space="preserve">Doing activities/going to places or events together </t>
  </si>
  <si>
    <t xml:space="preserve">Receiving visitors </t>
  </si>
  <si>
    <t xml:space="preserve">Visiting friends and relatives </t>
  </si>
  <si>
    <t xml:space="preserve">Hosting parties, receptions, similar gatherings </t>
  </si>
  <si>
    <t xml:space="preserve">Attending parties, receptions, similar gatherings </t>
  </si>
  <si>
    <t xml:space="preserve">Socializing at bars, clubs </t>
  </si>
  <si>
    <t xml:space="preserve">Other specified socializing activities </t>
  </si>
  <si>
    <t>10112x</t>
  </si>
  <si>
    <t>Socializing n.f.d.</t>
  </si>
  <si>
    <t>Reading and writing mail</t>
  </si>
  <si>
    <t>Unsocial/antisocial/negative social activities</t>
  </si>
  <si>
    <t>1011x</t>
  </si>
  <si>
    <t>Socializing and communication n.f.d.</t>
  </si>
  <si>
    <t>Participating in community cultural/social events</t>
  </si>
  <si>
    <t>Participating in community celebrations of cultural/historic events</t>
  </si>
  <si>
    <t xml:space="preserve">Participating in community rites/events (non-religious) of weddings, funerals, births and similar rites-of-passage </t>
  </si>
  <si>
    <t>Participating in community social functions (music, dance etc.)</t>
  </si>
  <si>
    <t>1012x</t>
  </si>
  <si>
    <t>Community participation n.f.d.</t>
  </si>
  <si>
    <t xml:space="preserve">Travel related to socializing and community participation </t>
  </si>
  <si>
    <t>Travel related to socializing and community participation</t>
  </si>
  <si>
    <t>Socializing and community participation n.e.c.</t>
  </si>
  <si>
    <t>10111</t>
  </si>
  <si>
    <t>101111</t>
  </si>
  <si>
    <t>101112</t>
  </si>
  <si>
    <t>101113</t>
  </si>
  <si>
    <t>101119</t>
  </si>
  <si>
    <t>10112</t>
  </si>
  <si>
    <t>101121</t>
  </si>
  <si>
    <t>101122</t>
  </si>
  <si>
    <t>101123</t>
  </si>
  <si>
    <t>101124</t>
  </si>
  <si>
    <t>101125</t>
  </si>
  <si>
    <t>101126</t>
  </si>
  <si>
    <t>101129</t>
  </si>
  <si>
    <t>10113</t>
  </si>
  <si>
    <t>101130</t>
  </si>
  <si>
    <t>10114</t>
  </si>
  <si>
    <t>101140</t>
  </si>
  <si>
    <t>10121</t>
  </si>
  <si>
    <t>101210</t>
  </si>
  <si>
    <t>10122</t>
  </si>
  <si>
    <t>101220</t>
  </si>
  <si>
    <t>10123</t>
  </si>
  <si>
    <t>10200</t>
  </si>
  <si>
    <t>102000</t>
  </si>
  <si>
    <t>10900</t>
  </si>
  <si>
    <t>109000</t>
  </si>
  <si>
    <t xml:space="preserve">Attendance at organized/mass cultural events </t>
  </si>
  <si>
    <t>Visit museum, art gallery, historical/cultural park, heritage site</t>
  </si>
  <si>
    <t>Attendance at movies/cinema</t>
  </si>
  <si>
    <t>Attendance at theatre, opera, ballet, concerts</t>
  </si>
  <si>
    <t>Attendance at other specified mass cultural events</t>
  </si>
  <si>
    <t xml:space="preserve">Attendance at parks/gardens, shows </t>
  </si>
  <si>
    <t>Attendance/visit to zoo, animal park, botanic garden, amusement centre, fairs, festivals, circus, animal shows, plant shows</t>
  </si>
  <si>
    <t>Attendance at sports events</t>
  </si>
  <si>
    <t>Attendance at professional sports events</t>
  </si>
  <si>
    <t>Attendance at amateur sports events</t>
  </si>
  <si>
    <t>111x</t>
  </si>
  <si>
    <t>Attendance at cultural, entertainment and sports events n.f.d.</t>
  </si>
  <si>
    <t>Travel related to attending/visiting cultural, entertainment and sports events/venues</t>
  </si>
  <si>
    <t>Attending/visiting sports, entertainment and cultural events/venues n.e.c.</t>
  </si>
  <si>
    <t>11111</t>
  </si>
  <si>
    <t>111110</t>
  </si>
  <si>
    <t xml:space="preserve">11112 </t>
  </si>
  <si>
    <t>111120</t>
  </si>
  <si>
    <t>11113</t>
  </si>
  <si>
    <t>111130</t>
  </si>
  <si>
    <t xml:space="preserve">11119 </t>
  </si>
  <si>
    <t>111190</t>
  </si>
  <si>
    <t>11120</t>
  </si>
  <si>
    <t>111200</t>
  </si>
  <si>
    <t>11131</t>
  </si>
  <si>
    <t>111310</t>
  </si>
  <si>
    <t>11132</t>
  </si>
  <si>
    <t>111320</t>
  </si>
  <si>
    <t>11200</t>
  </si>
  <si>
    <t>112000</t>
  </si>
  <si>
    <t>11900</t>
  </si>
  <si>
    <t>119000</t>
  </si>
  <si>
    <t xml:space="preserve">Visual, literary and performing arts (as hobby) and related courses </t>
  </si>
  <si>
    <t>Visual arts</t>
  </si>
  <si>
    <t>Literary arts</t>
  </si>
  <si>
    <t>Performing arts (dance, music, theatre)</t>
  </si>
  <si>
    <t>1211x</t>
  </si>
  <si>
    <t>Visual, literary and performing arts n.f.d.</t>
  </si>
  <si>
    <t xml:space="preserve">Technical hobbies and related courses </t>
  </si>
  <si>
    <t xml:space="preserve">Playing games and other pastimes and related courses </t>
  </si>
  <si>
    <t>Solo games</t>
  </si>
  <si>
    <t>Card games, board games</t>
  </si>
  <si>
    <t>Computer games (including arcade and video games)</t>
  </si>
  <si>
    <t>Social/group games</t>
  </si>
  <si>
    <t>Gambling</t>
  </si>
  <si>
    <t>1213x</t>
  </si>
  <si>
    <t>Playing games and other pastimes n.f.d.</t>
  </si>
  <si>
    <t xml:space="preserve">Travel related to hobbies, games and other pastimes </t>
  </si>
  <si>
    <t>Travel related to hobbies, games and other pastimes</t>
  </si>
  <si>
    <t>Hobbies, games and other pastimes n.e.c.</t>
  </si>
  <si>
    <t>12111</t>
  </si>
  <si>
    <t>121110</t>
  </si>
  <si>
    <t>12112</t>
  </si>
  <si>
    <t>121120</t>
  </si>
  <si>
    <t>12113</t>
  </si>
  <si>
    <t>121130</t>
  </si>
  <si>
    <t>12120</t>
  </si>
  <si>
    <t>121200</t>
  </si>
  <si>
    <t xml:space="preserve">12131    </t>
  </si>
  <si>
    <t>121310</t>
  </si>
  <si>
    <t>12132</t>
  </si>
  <si>
    <t>121320</t>
  </si>
  <si>
    <t>12133</t>
  </si>
  <si>
    <t>121330</t>
  </si>
  <si>
    <t>12134</t>
  </si>
  <si>
    <t>121340</t>
  </si>
  <si>
    <t>12135</t>
  </si>
  <si>
    <t>121350</t>
  </si>
  <si>
    <t>12200</t>
  </si>
  <si>
    <t>122000</t>
  </si>
  <si>
    <t>12900</t>
  </si>
  <si>
    <t>129000</t>
  </si>
  <si>
    <t xml:space="preserve">Participating in sports </t>
  </si>
  <si>
    <t>Walking and hiking; jogging and running</t>
  </si>
  <si>
    <t>Biking, skating, skateboarding</t>
  </si>
  <si>
    <t>Aerobics, yoga, weight-training and other fitness programmes</t>
  </si>
  <si>
    <t>Ball games, individual sports</t>
  </si>
  <si>
    <t>Ball games, team sports</t>
  </si>
  <si>
    <t xml:space="preserve">Water sports </t>
  </si>
  <si>
    <t xml:space="preserve">Winter/ice/snow sports </t>
  </si>
  <si>
    <t>Contact sports</t>
  </si>
  <si>
    <t xml:space="preserve">Camping and other outdoor activities </t>
  </si>
  <si>
    <t>Camping</t>
  </si>
  <si>
    <t>Horseback-riding</t>
  </si>
  <si>
    <t>Pleasure drives; sightseeing</t>
  </si>
  <si>
    <t>131x</t>
  </si>
  <si>
    <t>Indoor and outdoor sports participation n.f.d.</t>
  </si>
  <si>
    <t>Travel related to indoor and outdoor sports participation and related courses</t>
  </si>
  <si>
    <t>Indoor and outdoor sports participation and related courses n.e.c.</t>
  </si>
  <si>
    <t>131110</t>
  </si>
  <si>
    <t>131120</t>
  </si>
  <si>
    <t>131130</t>
  </si>
  <si>
    <t>131140</t>
  </si>
  <si>
    <t>131150</t>
  </si>
  <si>
    <t>131160</t>
  </si>
  <si>
    <t>131170</t>
  </si>
  <si>
    <t>131180</t>
  </si>
  <si>
    <t>131210</t>
  </si>
  <si>
    <t>131220</t>
  </si>
  <si>
    <t>131230</t>
  </si>
  <si>
    <t>132000</t>
  </si>
  <si>
    <t>139000</t>
  </si>
  <si>
    <t xml:space="preserve">Reading </t>
  </si>
  <si>
    <t>Reading books</t>
  </si>
  <si>
    <t>Reading periodicals</t>
  </si>
  <si>
    <t>Reading other specified materials</t>
  </si>
  <si>
    <t>1411x</t>
  </si>
  <si>
    <t>Reading n.f.d.</t>
  </si>
  <si>
    <t xml:space="preserve">Watching/listening to television and video </t>
  </si>
  <si>
    <t xml:space="preserve">Watching/listening to television </t>
  </si>
  <si>
    <t>Watching/listening to television (regular programming)</t>
  </si>
  <si>
    <t xml:space="preserve">Watching/listening to television (time-shifted programming) </t>
  </si>
  <si>
    <t>Other specified activities related to watching/listening to television</t>
  </si>
  <si>
    <t>14121x</t>
  </si>
  <si>
    <t>Watching/listening to television n.f.d.</t>
  </si>
  <si>
    <t>Watching/listening to video programmes</t>
  </si>
  <si>
    <t xml:space="preserve">Watching/listening to rented/purchased movies </t>
  </si>
  <si>
    <t xml:space="preserve">Watching/listening to rented/purchased video programmes other than movies </t>
  </si>
  <si>
    <t xml:space="preserve">Other specified activities related to watching/listening to video </t>
  </si>
  <si>
    <t>14122x</t>
  </si>
  <si>
    <t>Watching/listening to video programmes n.f.d.</t>
  </si>
  <si>
    <t xml:space="preserve">Listening to radio and audio devices </t>
  </si>
  <si>
    <t>Listening to radio programmes</t>
  </si>
  <si>
    <t>Listening to other audio media</t>
  </si>
  <si>
    <t>1413x</t>
  </si>
  <si>
    <t>Listening to radio and audio devices n.f.d.</t>
  </si>
  <si>
    <t xml:space="preserve">Using computer technology </t>
  </si>
  <si>
    <t>Using computer technology for reading</t>
  </si>
  <si>
    <t xml:space="preserve">Using computer technology for video/audio </t>
  </si>
  <si>
    <t xml:space="preserve">Surfing the Internet; downloading, uploading </t>
  </si>
  <si>
    <t>1414x</t>
  </si>
  <si>
    <t>Using computer technology n.f.d.</t>
  </si>
  <si>
    <t>Visiting library</t>
  </si>
  <si>
    <t xml:space="preserve">Visiting library </t>
  </si>
  <si>
    <t>Travel related to mass media</t>
  </si>
  <si>
    <t>Mass media n.e.c.</t>
  </si>
  <si>
    <t>141110</t>
  </si>
  <si>
    <t>141120</t>
  </si>
  <si>
    <t>141190</t>
  </si>
  <si>
    <t>141211</t>
  </si>
  <si>
    <t>141212</t>
  </si>
  <si>
    <t>141219</t>
  </si>
  <si>
    <t>141221</t>
  </si>
  <si>
    <t>141222</t>
  </si>
  <si>
    <t>141229</t>
  </si>
  <si>
    <t>141310</t>
  </si>
  <si>
    <t>141320</t>
  </si>
  <si>
    <t>141410</t>
  </si>
  <si>
    <t>141420</t>
  </si>
  <si>
    <t>141430</t>
  </si>
  <si>
    <t xml:space="preserve">Sleep and related activities </t>
  </si>
  <si>
    <t>Night sleep/essential sleep</t>
  </si>
  <si>
    <t>Incidental sleep/naps</t>
  </si>
  <si>
    <t>Sleeplessness</t>
  </si>
  <si>
    <t>1511x</t>
  </si>
  <si>
    <t>Sleep and related activities n.f.d.</t>
  </si>
  <si>
    <t xml:space="preserve">Eating and drinking </t>
  </si>
  <si>
    <t xml:space="preserve">Eating meals/snack </t>
  </si>
  <si>
    <t xml:space="preserve">Eating a meal (including drinks taken with meal) </t>
  </si>
  <si>
    <t>Eating a snack (including drinks taken with snack)</t>
  </si>
  <si>
    <t>Drinking other than with meal or snack</t>
  </si>
  <si>
    <t>1512x</t>
  </si>
  <si>
    <t>Eating and drinking n.f.d.</t>
  </si>
  <si>
    <t xml:space="preserve">Personal hygiene and care </t>
  </si>
  <si>
    <t>Personal hygiene and care</t>
  </si>
  <si>
    <t>Health/medical care to oneself</t>
  </si>
  <si>
    <t xml:space="preserve">Receiving personal and health/medical care from others </t>
  </si>
  <si>
    <t>Receiving personal care from others</t>
  </si>
  <si>
    <t>Receiving health/medical care from others</t>
  </si>
  <si>
    <t xml:space="preserve">Religious activities </t>
  </si>
  <si>
    <t>Private prayer, meditation, and other informal spiritual activities</t>
  </si>
  <si>
    <t>Participating in religious activities (formal practice of religion)</t>
  </si>
  <si>
    <t xml:space="preserve">Activities associated with resting, relaxing </t>
  </si>
  <si>
    <t>Doing nothing; resting, relaxing</t>
  </si>
  <si>
    <t>Smoking</t>
  </si>
  <si>
    <t>Reflecting/meditating, thinking, planning</t>
  </si>
  <si>
    <t>Travel related to personal care and maintenance activities</t>
  </si>
  <si>
    <t>Personal care and maintenance activities n.e.c.</t>
  </si>
  <si>
    <t>07030</t>
  </si>
  <si>
    <t>Inactivity quiet/light: sleeping</t>
  </si>
  <si>
    <t>Major heading: specific activities</t>
  </si>
  <si>
    <t>13030</t>
  </si>
  <si>
    <t>Self care: eating, sitting</t>
  </si>
  <si>
    <t>13000</t>
  </si>
  <si>
    <t>Self care: getting ready for bed, general, standing</t>
  </si>
  <si>
    <t>13009</t>
  </si>
  <si>
    <t>Self care: sitting on toilet, eliminating while standing or squating</t>
  </si>
  <si>
    <t>13010</t>
  </si>
  <si>
    <t>Self care: bathing, sitting</t>
  </si>
  <si>
    <t>13020</t>
  </si>
  <si>
    <t>Self care: dressing, undressing, standing or sitting</t>
  </si>
  <si>
    <t>Self care: grooming, washing hands, shaving, brushing teeth, putting on make-up, sitting or standing</t>
  </si>
  <si>
    <t>13040</t>
  </si>
  <si>
    <t>13045</t>
  </si>
  <si>
    <t>Self care: hairstyling, standing</t>
  </si>
  <si>
    <t>13046</t>
  </si>
  <si>
    <t>Self care: having hair or nails done by someone else, sitting</t>
  </si>
  <si>
    <t>13050</t>
  </si>
  <si>
    <t>Self care: showering, toweling off, standing</t>
  </si>
  <si>
    <t>13036</t>
  </si>
  <si>
    <t>Self care: taking medication, sitting or standing</t>
  </si>
  <si>
    <t>Wakefulness (Yes/No)</t>
  </si>
  <si>
    <t>Sitting/reclining/lying (Yes/No)</t>
  </si>
  <si>
    <t>no</t>
  </si>
  <si>
    <t>yes</t>
  </si>
  <si>
    <t>07011</t>
  </si>
  <si>
    <t>Inactivity quiet/light: lying quietly, doing nothing, lying in bed awake, listening to music (not talking or reading)</t>
  </si>
  <si>
    <t>09050</t>
  </si>
  <si>
    <t>Miscellaneous: standing, talking in person, on the phone, computer, or text messaging, light effort</t>
  </si>
  <si>
    <t>09055</t>
  </si>
  <si>
    <t>Miscellaneous: sitting, talking in person, on the phone, computer, or text messaging, light effort</t>
  </si>
  <si>
    <t>07026</t>
  </si>
  <si>
    <t>Inactivity quiet/light: sitting at a desk, resting head in hands</t>
  </si>
  <si>
    <t>07021</t>
  </si>
  <si>
    <t>Inactivity quiet/light: sitting quietly, general</t>
  </si>
  <si>
    <t>07022</t>
  </si>
  <si>
    <t>Inactivity quiet/light: sitting quietly, fidgeting, general, fidgeting hands</t>
  </si>
  <si>
    <t>07040</t>
  </si>
  <si>
    <t>Inactivity quiet/light: standing quietly, standing in a line</t>
  </si>
  <si>
    <t>07041</t>
  </si>
  <si>
    <t>Inactivity quiet/light: standing, fidgeting</t>
  </si>
  <si>
    <t>16015</t>
  </si>
  <si>
    <t>Transportation: riding in a car or truck</t>
  </si>
  <si>
    <t>16016</t>
  </si>
  <si>
    <t>Transportation: riding in a bus or train</t>
  </si>
  <si>
    <t>07075</t>
  </si>
  <si>
    <t>Inactivity quiet/light: meditating</t>
  </si>
  <si>
    <t>20025</t>
  </si>
  <si>
    <t>Religious activities: kneeling in church or at home, praying</t>
  </si>
  <si>
    <t>20030</t>
  </si>
  <si>
    <t>Religious activities: standing, talking in church</t>
  </si>
  <si>
    <t>20035</t>
  </si>
  <si>
    <t>Religious activities: walking in church</t>
  </si>
  <si>
    <t>20000</t>
  </si>
  <si>
    <t>Religious activities: sitting in church, in service, attending a ceremony, sitting quietly</t>
  </si>
  <si>
    <t>20010</t>
  </si>
  <si>
    <t>Religious activities: sitting, reading religious materials at home</t>
  </si>
  <si>
    <t>20015</t>
  </si>
  <si>
    <t>Religious activities: standing quietly in church, attending a ceremony</t>
  </si>
  <si>
    <t>20001</t>
  </si>
  <si>
    <t>Religious activities: sitting, playing an instrument at church</t>
  </si>
  <si>
    <t>20005</t>
  </si>
  <si>
    <t>Religious activities: sitting in church, talking or singing, attending a ceremony, sitting, active participation</t>
  </si>
  <si>
    <t>20020</t>
  </si>
  <si>
    <t>Religious activities: standing, singing in church, attending a ceremony, standing, active participation</t>
  </si>
  <si>
    <t>20039</t>
  </si>
  <si>
    <t>Religious activities: walk/stand combination for religious purposes, usher</t>
  </si>
  <si>
    <t>20040</t>
  </si>
  <si>
    <t>Religious activities: praise with dance or run, spiritual dancing in church</t>
  </si>
  <si>
    <t>20045</t>
  </si>
  <si>
    <t>Religious activities: serving food at church</t>
  </si>
  <si>
    <t>20046</t>
  </si>
  <si>
    <t>Religious activities: preparing food at church</t>
  </si>
  <si>
    <t>20047</t>
  </si>
  <si>
    <t>Religious activities: washing dishes, cleaning kitchen at church</t>
  </si>
  <si>
    <t>20050</t>
  </si>
  <si>
    <t>Religious activities: eating at church</t>
  </si>
  <si>
    <t>20055</t>
  </si>
  <si>
    <t>Religious activities: eating/talking at church or standing eating, American Indian Feast days</t>
  </si>
  <si>
    <t>20060</t>
  </si>
  <si>
    <t>Religious activities: cleaning church</t>
  </si>
  <si>
    <t>07024</t>
  </si>
  <si>
    <t>Inactivity quiet/light: sitting, smoking</t>
  </si>
  <si>
    <t>09060</t>
  </si>
  <si>
    <t>Miscellaneous: sitting, studying, general, including reading and/or writing, light effort</t>
  </si>
  <si>
    <t>07050</t>
  </si>
  <si>
    <t>Inactivity quiet/light: reclining, writing</t>
  </si>
  <si>
    <t>Working time in "formal sector" employment n.f.d.</t>
  </si>
  <si>
    <t>13035</t>
  </si>
  <si>
    <t>Self care: talking and eating or eating only, standing</t>
  </si>
  <si>
    <t>07060</t>
  </si>
  <si>
    <t>Inactivity quiet/light: reclining, talking or talking on phone</t>
  </si>
  <si>
    <t>09025</t>
  </si>
  <si>
    <t>Miscellaneous: laughing, sitting</t>
  </si>
  <si>
    <t>09030</t>
  </si>
  <si>
    <t>Miscellaneous: sitting, reading, book, newspaper, etc.</t>
  </si>
  <si>
    <t>09040</t>
  </si>
  <si>
    <t>Miscellaneous: sitting, writing, desk work, typing</t>
  </si>
  <si>
    <t>09106</t>
  </si>
  <si>
    <t>Miscellaneous: touring/traveling/vacation involving walking</t>
  </si>
  <si>
    <t>09070</t>
  </si>
  <si>
    <t>Miscellaneous: standing, reading</t>
  </si>
  <si>
    <t>07070</t>
  </si>
  <si>
    <t>Inactivity quiet/light: reclining, reading</t>
  </si>
  <si>
    <t>07010</t>
  </si>
  <si>
    <t>Inactivity quiet/light: lying quietly and watching television</t>
  </si>
  <si>
    <t>07020</t>
  </si>
  <si>
    <t>Inactivity quiet/light: sitting quietly and watching television</t>
  </si>
  <si>
    <t>07025</t>
  </si>
  <si>
    <t>Inactivity quiet/light: sitting, listening to music (not talking or reading) or watching a movie in a theater</t>
  </si>
  <si>
    <t>17151</t>
  </si>
  <si>
    <t>Walking: walking, less than 2.0 mph, level, strolling, very slow</t>
  </si>
  <si>
    <t>12010</t>
  </si>
  <si>
    <t>Running: jog/walk combination (jogging component of less than 10 mins) (Taylor Code 180)</t>
  </si>
  <si>
    <t>12020</t>
  </si>
  <si>
    <t>Running: jogging, general</t>
  </si>
  <si>
    <t>Walking: walking, less than 2 mph, level, strolling, very slow</t>
  </si>
  <si>
    <t>17152</t>
  </si>
  <si>
    <t>17170</t>
  </si>
  <si>
    <t>Walking: walking, 2.5 mph, level, firm surface</t>
  </si>
  <si>
    <t>17190</t>
  </si>
  <si>
    <t>Walking: walking, 2.8 to 3.2 mph, level, moderate pace, firm surface</t>
  </si>
  <si>
    <t>17200</t>
  </si>
  <si>
    <t>Walking: walking, 3.5 mph, level, brisk, firm surface, walking for exercise</t>
  </si>
  <si>
    <t>15580</t>
  </si>
  <si>
    <t>Sports: skateboarding, general, moderate effort</t>
  </si>
  <si>
    <t>15582</t>
  </si>
  <si>
    <t>Sports: skateboarding, competitive, vigorous effort</t>
  </si>
  <si>
    <t>15590</t>
  </si>
  <si>
    <t>Sports: skating, roller (Taylor Code 360)</t>
  </si>
  <si>
    <t>09110</t>
  </si>
  <si>
    <t>Miscellaneous: camping involving standing, walking, sitting, light-to-moderate effort</t>
  </si>
  <si>
    <t>15370</t>
  </si>
  <si>
    <t>Sports: horseback riding, general</t>
  </si>
  <si>
    <t>15390</t>
  </si>
  <si>
    <t>Sports: horseback riding, trotting</t>
  </si>
  <si>
    <t>Sports: horseback riding, canter or gallop</t>
  </si>
  <si>
    <t>15395</t>
  </si>
  <si>
    <t>15400</t>
  </si>
  <si>
    <t>Sports: horseback riding, walking</t>
  </si>
  <si>
    <t>15402</t>
  </si>
  <si>
    <t>Sports: horseback riding, jumping</t>
  </si>
  <si>
    <t>09105</t>
  </si>
  <si>
    <t>Miscellaneous: touring/traveling/vacation involving riding in a vehicle</t>
  </si>
  <si>
    <t>15100</t>
  </si>
  <si>
    <t>Sports: boxing, in ring, general</t>
  </si>
  <si>
    <t>15120</t>
  </si>
  <si>
    <t>Sports: boxing, sparring</t>
  </si>
  <si>
    <t>15730</t>
  </si>
  <si>
    <t>Sports: wrestling (one match = 5 minutes)</t>
  </si>
  <si>
    <t>15670</t>
  </si>
  <si>
    <t>Sports: tai chi, qi gong, general</t>
  </si>
  <si>
    <t>15425</t>
  </si>
  <si>
    <t>Sports: martial arts, different types, slower pace, novice performers, practice</t>
  </si>
  <si>
    <t>15430</t>
  </si>
  <si>
    <t>Sports: martial arts, different types, moderate pace (e.g. judo, jujitsu, karate, kick boxing, tae kwan do, tai-bo, Muay Thai boxing)</t>
  </si>
  <si>
    <t>19030</t>
  </si>
  <si>
    <t>Winter activities: skating, ice, general (Taylor Code 360)</t>
  </si>
  <si>
    <t>19180</t>
  </si>
  <si>
    <t>Winter activities: sledding, tobogganing, bobsledding, luge (Taylor Code 370)</t>
  </si>
  <si>
    <t>18010</t>
  </si>
  <si>
    <t>Water activities: boating, power, driving</t>
  </si>
  <si>
    <t>18070</t>
  </si>
  <si>
    <t>Water activities: canoeing, rowing, for pleasure, general (Taylor Code 250)</t>
  </si>
  <si>
    <t>18080</t>
  </si>
  <si>
    <t>Water activities: canoeing, rowing, in competition, or crew or sculling (Taylor Code 260)</t>
  </si>
  <si>
    <t>18090</t>
  </si>
  <si>
    <t>Water activities: diving, springboard or platform</t>
  </si>
  <si>
    <t>18100</t>
  </si>
  <si>
    <t>Water activities: kayaking, moderate effort</t>
  </si>
  <si>
    <t>18110</t>
  </si>
  <si>
    <t>Water activities: paddle boat</t>
  </si>
  <si>
    <t>18120</t>
  </si>
  <si>
    <t>Water activities: sailing, boat and board sailing, windsurfing, ice sailing, general (Taylor Code 235)</t>
  </si>
  <si>
    <t>18150</t>
  </si>
  <si>
    <t>Water activities: skiing, water or wakeboarding (Taylor Code 220)</t>
  </si>
  <si>
    <t>18160</t>
  </si>
  <si>
    <t>Water activities: jet skiing, driving, in water</t>
  </si>
  <si>
    <t>18200</t>
  </si>
  <si>
    <t>Water activities: skindiving, scuba diving, general (Taylor Code 310)</t>
  </si>
  <si>
    <t>18210</t>
  </si>
  <si>
    <t>Water activities: snorkeling (Taylor Code 310)</t>
  </si>
  <si>
    <t>18220</t>
  </si>
  <si>
    <t>Water activities: surfing, body or board, general</t>
  </si>
  <si>
    <t>18225</t>
  </si>
  <si>
    <t>Water activities: paddle boarding, standing</t>
  </si>
  <si>
    <t>18230</t>
  </si>
  <si>
    <t>Water activities: swimming laps, freestyle, fast, vigorous effort</t>
  </si>
  <si>
    <t>18240</t>
  </si>
  <si>
    <t>Water activities: swimming laps, freestyle, front crawl, slow, light or moderate effort</t>
  </si>
  <si>
    <t>18250</t>
  </si>
  <si>
    <t>Water activities: swimming, backstroke, general, training or competition</t>
  </si>
  <si>
    <t>18260</t>
  </si>
  <si>
    <t>Water activities: swimming, breaststroke, general, training or competition</t>
  </si>
  <si>
    <t>18270</t>
  </si>
  <si>
    <t>Water activities: swimming, butterfly, general</t>
  </si>
  <si>
    <t>18310</t>
  </si>
  <si>
    <t>Water activities: swimming, leisurely, not lap swimming, general</t>
  </si>
  <si>
    <t>18320</t>
  </si>
  <si>
    <t>Water activities: swimming, sidestroke, general</t>
  </si>
  <si>
    <t>15300</t>
  </si>
  <si>
    <t>Sports: gymnastics, general</t>
  </si>
  <si>
    <t>02105</t>
  </si>
  <si>
    <t>Conditioning exercise: pilates, general</t>
  </si>
  <si>
    <t>02150</t>
  </si>
  <si>
    <t>Conditioning exercise: yoga, Hatha</t>
  </si>
  <si>
    <t>02160</t>
  </si>
  <si>
    <t>Conditioning exercise: yoga, Power</t>
  </si>
  <si>
    <t>02170</t>
  </si>
  <si>
    <t>Conditioning exercise: yoga, Nadisodhana</t>
  </si>
  <si>
    <t>02180</t>
  </si>
  <si>
    <t>Conditioning exercise: yoga, Surya Namaskar</t>
  </si>
  <si>
    <t>03015</t>
  </si>
  <si>
    <t>Conditioning exercise: aerobic, general</t>
  </si>
  <si>
    <t>02050</t>
  </si>
  <si>
    <t>Conditioning exercise: resistance training (weight lifting, free weight, nautilus or universal), power lifting or body building, vigorous effort (Taylor Code 210)</t>
  </si>
  <si>
    <t>02052</t>
  </si>
  <si>
    <t>Conditioning exercise: resistance (weight) training, squats, slow or explosive effort</t>
  </si>
  <si>
    <t>02054</t>
  </si>
  <si>
    <t>Conditioning exercise: resistance (weight) training, multiple exercises, 8 - 15 repetitions at varied resistance</t>
  </si>
  <si>
    <t>15652</t>
  </si>
  <si>
    <t>Sports: squash, general</t>
  </si>
  <si>
    <t>15660</t>
  </si>
  <si>
    <t>Sports: table tennis, ping pong (Taylor Code 410)</t>
  </si>
  <si>
    <t>15675</t>
  </si>
  <si>
    <t>Sports: tennis, general</t>
  </si>
  <si>
    <t>15530</t>
  </si>
  <si>
    <t>Sports: racquetball, general (Taylor Code 470)</t>
  </si>
  <si>
    <t>15465</t>
  </si>
  <si>
    <t>Sports: lawn bowling, bocce ball, outdoor</t>
  </si>
  <si>
    <t>15092</t>
  </si>
  <si>
    <t>Sports: bowling, indoor, bowling alley</t>
  </si>
  <si>
    <t>15255</t>
  </si>
  <si>
    <t>Sports: golf, general</t>
  </si>
  <si>
    <t>15055</t>
  </si>
  <si>
    <t>Sports: basketball, general</t>
  </si>
  <si>
    <t>15230</t>
  </si>
  <si>
    <t>Sports: football, touch, flag, general (Taylor Code 510)</t>
  </si>
  <si>
    <t>15330</t>
  </si>
  <si>
    <t>Sports: handball, team</t>
  </si>
  <si>
    <t>15360</t>
  </si>
  <si>
    <t>15610</t>
  </si>
  <si>
    <t>Sports: soccer, casual, general (Taylor Code 540)</t>
  </si>
  <si>
    <t>15620</t>
  </si>
  <si>
    <t>Sports: softball or baseball, fast or slow pitch, general (Taylor Code 440)</t>
  </si>
  <si>
    <t>15710</t>
  </si>
  <si>
    <t>Sports: volleyball (Taylor Code 400)</t>
  </si>
  <si>
    <t>15725</t>
  </si>
  <si>
    <t>Sports: volleyball, beach, in sand</t>
  </si>
  <si>
    <t>15560</t>
  </si>
  <si>
    <t>Sports: rugby, union, team, competitive</t>
  </si>
  <si>
    <t>15562</t>
  </si>
  <si>
    <t>Sports: rugby, touch, non-competitive</t>
  </si>
  <si>
    <t>09020</t>
  </si>
  <si>
    <t>Miscellaneous: drawing, writing, painting, standing</t>
  </si>
  <si>
    <t>03031</t>
  </si>
  <si>
    <t>Dancing: general dancing (e.g. disco, folk, Irish step dancing, line dancing, polka, contra, country)</t>
  </si>
  <si>
    <t>10074</t>
  </si>
  <si>
    <t>Music playing: playing musical instruments, general</t>
  </si>
  <si>
    <t>10130</t>
  </si>
  <si>
    <t>Music playing: marching band, baton twirling, walking, moderate pace, general</t>
  </si>
  <si>
    <t>10131</t>
  </si>
  <si>
    <t>Music playing: marching band, playing an instrument, walking, brisk pace, general</t>
  </si>
  <si>
    <t>10135</t>
  </si>
  <si>
    <t>Music playing: marching band, drum major, walking</t>
  </si>
  <si>
    <t>11870</t>
  </si>
  <si>
    <t>Occupation: working in scene shop, theater actor, backstage employee</t>
  </si>
  <si>
    <t>09075</t>
  </si>
  <si>
    <t>Miscellaneous: sitting, arts and crafts, carving wood, weaving, spinning wool, light effort</t>
  </si>
  <si>
    <t>09080</t>
  </si>
  <si>
    <t>Miscellaneous: sitting, arts and crafts, carving wood, weaving, spinning wool, moderate effort</t>
  </si>
  <si>
    <t>09085</t>
  </si>
  <si>
    <t>Miscellaneous: standing, arts and crafts, sand painting, carving, weaving, light effort</t>
  </si>
  <si>
    <t>09090</t>
  </si>
  <si>
    <t>Miscellaneous: standing, arts and crafts, sand painting, carving, weaving, moderate effort</t>
  </si>
  <si>
    <t>09095</t>
  </si>
  <si>
    <t>Miscellaneous: standing, arts and crafts, sand painting, carving, weaving, vigorous effort</t>
  </si>
  <si>
    <t>11580</t>
  </si>
  <si>
    <t>Occupation: sitting tasks, light effort (e.g. office work, chemistry lab work, computer work, light assembly repair, watch repair, reading, desk work)</t>
  </si>
  <si>
    <t>21015</t>
  </si>
  <si>
    <t>Volunteer activities: standing, light work (filing, talking, assembling)</t>
  </si>
  <si>
    <t>21020</t>
  </si>
  <si>
    <t>Volunteer activities: standing, light/moderate work (e.g. pack boxes, assemble/repair, set up chairs/furniture)</t>
  </si>
  <si>
    <t>09010</t>
  </si>
  <si>
    <t>Miscellaneous: card playing, sitting</t>
  </si>
  <si>
    <t>09005</t>
  </si>
  <si>
    <t>Miscellaneous: casino gambling, standing</t>
  </si>
  <si>
    <t>09045</t>
  </si>
  <si>
    <t>Miscellaneous: sitting, playing traditional video game, computer game</t>
  </si>
  <si>
    <t>02001</t>
  </si>
  <si>
    <t>Conditioning exercise: activity promoting video game (e.g. Wii Fit), light effort (e.g. balance, yoga)</t>
  </si>
  <si>
    <t>02003</t>
  </si>
  <si>
    <t>Conditioning exercise: activity promoting video game (e.g. Wii Fit), moderate effort (e.g. aerobic, resistance)</t>
  </si>
  <si>
    <t>02005</t>
  </si>
  <si>
    <t>Conditioning exercise: activity promoting video/arcade game (e.g. Exergaming, Dance Dance Revolution), vigorous effort</t>
  </si>
  <si>
    <t>15135</t>
  </si>
  <si>
    <t>Sports: children's games, adult playing (e.g. hopscotch, 4-square, dodgeball, playground apparatus, t-ball, tetherball, marbles, arcade games), moderate effort</t>
  </si>
  <si>
    <t>15645</t>
  </si>
  <si>
    <t>Sports: sports spectator, very excited, emotional, physically moving</t>
  </si>
  <si>
    <t>04100</t>
  </si>
  <si>
    <t>Fishing and hunting: hunting, general</t>
  </si>
  <si>
    <t>04124</t>
  </si>
  <si>
    <t>Fishing and hunting: trapping game, general</t>
  </si>
  <si>
    <t>09000</t>
  </si>
  <si>
    <t>Miscellaneous: board game playing, sitting</t>
  </si>
  <si>
    <t>09013</t>
  </si>
  <si>
    <t>Miscellaneous: chess game, sitting</t>
  </si>
  <si>
    <t>05190</t>
  </si>
  <si>
    <t>Home activities: sit, playing with animals, light effort, only active periods</t>
  </si>
  <si>
    <t>05191</t>
  </si>
  <si>
    <t>Home activities: stand, playing with animals, light effort, only active periods</t>
  </si>
  <si>
    <t>05192</t>
  </si>
  <si>
    <t>Home activities: walk/run, playing with animals, general, light effort, only active periods</t>
  </si>
  <si>
    <t>05193</t>
  </si>
  <si>
    <t>Home activities: walk/run, playing with animals, moderate effort, only active periods</t>
  </si>
  <si>
    <t>05194</t>
  </si>
  <si>
    <t>Home activities: walk/run, playing with animals, vigorous effort, only active periods</t>
  </si>
  <si>
    <t>05080</t>
  </si>
  <si>
    <t>Home activities: knitting, sewing, light effort, wrapping presents, sitting</t>
  </si>
  <si>
    <t>05082</t>
  </si>
  <si>
    <t>Home activities: sewing with a machine</t>
  </si>
  <si>
    <t>09115</t>
  </si>
  <si>
    <t>Miscellaneous: sitting at a sporting event, spectator</t>
  </si>
  <si>
    <t>05184</t>
  </si>
  <si>
    <t>Home activities: child care, infant, general</t>
  </si>
  <si>
    <t>05185</t>
  </si>
  <si>
    <t>Home activities: child care, sitting/kneeling (e.g. dressing, bathing, grooming, feeding, occasional lifting of child), light effort, general</t>
  </si>
  <si>
    <t>Home activities: child care, standing (e.g. dressing, bathing, grooming, feeding, occasional lifting of child), moderate effort</t>
  </si>
  <si>
    <t>17021</t>
  </si>
  <si>
    <t>Walking: carrying 15 lb child, slow walking</t>
  </si>
  <si>
    <t>Home activities: sitting, playing with child(ren), light effort, only active periods</t>
  </si>
  <si>
    <t>05171</t>
  </si>
  <si>
    <t>Home activities: standing, playing with child(ren), light effort, only active periods</t>
  </si>
  <si>
    <t>05175</t>
  </si>
  <si>
    <t>Home activities: walking/running, playing with child(ren), moderate effort, only active periods</t>
  </si>
  <si>
    <t>05181</t>
  </si>
  <si>
    <t>Home activities: walking and carrying small child, child weighing 15 lbs or more</t>
  </si>
  <si>
    <t>05186</t>
  </si>
  <si>
    <t>05183</t>
  </si>
  <si>
    <t>Home activities: standing, holding child</t>
  </si>
  <si>
    <t>05188</t>
  </si>
  <si>
    <t>Home activities: reclining with baby</t>
  </si>
  <si>
    <t>05189</t>
  </si>
  <si>
    <t>Home activities: breastfeeding, sitting or reclining</t>
  </si>
  <si>
    <t>21070</t>
  </si>
  <si>
    <t>Volunteer activities: walk/stand combination, for volunteer purposes</t>
  </si>
  <si>
    <t>05180</t>
  </si>
  <si>
    <t>Home activities: walking/running, playing with child(ren), vigorous effort, only active periods</t>
  </si>
  <si>
    <t>05049</t>
  </si>
  <si>
    <t>Home activities: cooking or food preparation, moderate effort</t>
  </si>
  <si>
    <t>05050</t>
  </si>
  <si>
    <t>Home activities: cooking or food preparation - standing or sitting or in general (not broken into stand/walk components), manual appliances, light effort</t>
  </si>
  <si>
    <t>05051</t>
  </si>
  <si>
    <t>Home activities: serving food, setting table, implied walking or standing</t>
  </si>
  <si>
    <t>05052</t>
  </si>
  <si>
    <t>Home activities: cooking or food preparation, walking</t>
  </si>
  <si>
    <t>05010</t>
  </si>
  <si>
    <t>Home activities: cleaning, sweeping carpet or floors, general</t>
  </si>
  <si>
    <t>05020</t>
  </si>
  <si>
    <t>Home activities: cleaning, heavy or major (e.g. wash car, wash windows, clean garage), moderate effort</t>
  </si>
  <si>
    <t>05021</t>
  </si>
  <si>
    <t>Home activities: cleaning, mopping, standing, moderate effort</t>
  </si>
  <si>
    <t>05022</t>
  </si>
  <si>
    <t>Home activities: cleaning windows, washing windows, general</t>
  </si>
  <si>
    <t>05023</t>
  </si>
  <si>
    <t>Home activities: mopping, standing, light effort</t>
  </si>
  <si>
    <t>05024</t>
  </si>
  <si>
    <t>Home activities: polishing floors, standing, walking slowly, using electric polishing machine</t>
  </si>
  <si>
    <t>05030</t>
  </si>
  <si>
    <t>Home activities: cleaning, house or cabin, general, moderate effort</t>
  </si>
  <si>
    <t>05032</t>
  </si>
  <si>
    <t>Home activities: dusting or polishing furniture, general</t>
  </si>
  <si>
    <t>05035</t>
  </si>
  <si>
    <t>Home activities: kitchen activity, general (e.g. cooking, washing dishes, cleaning up), moderate effort</t>
  </si>
  <si>
    <t>05040</t>
  </si>
  <si>
    <t>Home activities: cleaning, general (straightening up, changing linen, carrying out trash), light effort</t>
  </si>
  <si>
    <t>05041</t>
  </si>
  <si>
    <t>Home activities: wash dishes, standing or in general (not broken into stand/walk components)</t>
  </si>
  <si>
    <t>05042</t>
  </si>
  <si>
    <t>Home activities: wash dishes, clearing dishes from table, walking, light effort</t>
  </si>
  <si>
    <t>05043</t>
  </si>
  <si>
    <t>Home activities: vacuuming, general, moderate effort</t>
  </si>
  <si>
    <t>05070</t>
  </si>
  <si>
    <t>Home activities: ironing</t>
  </si>
  <si>
    <t>05090</t>
  </si>
  <si>
    <t>Home activities: laundry, fold or hang clothes, put clothes in washer or dryer, packing suitcase, washing clothes by hand, implied standing, light effort</t>
  </si>
  <si>
    <t>05092</t>
  </si>
  <si>
    <t>Home activities: laundry, hanging wash, washing clothes by hand, moderate effort</t>
  </si>
  <si>
    <t>05095</t>
  </si>
  <si>
    <t>Home activities: laundry, putting away clothes, gathering clothes to pack, putting away laundry, implied walking</t>
  </si>
  <si>
    <t>11730</t>
  </si>
  <si>
    <t>Occupation: tailoring, general</t>
  </si>
  <si>
    <t>11763</t>
  </si>
  <si>
    <t>Occupation: tailoring, weaving, light effort (e.g. finishing operations, washing, dyeing, inspecting cloth, counting yards, paperwork)</t>
  </si>
  <si>
    <t>11765</t>
  </si>
  <si>
    <t>Occupation: tailoring, weaving, moderate effort (e.g. spinning and weaving operations, delivering boxes of yam to spinners, loading of warp bean, pinwinding, conewinding, warping, cloth cutting)</t>
  </si>
  <si>
    <t>05025</t>
  </si>
  <si>
    <t>Home activities: multiple household tasks all at once, light effort</t>
  </si>
  <si>
    <t>05026</t>
  </si>
  <si>
    <t>Home activities: multiple household tasks all at once, moderate effort</t>
  </si>
  <si>
    <t>05027</t>
  </si>
  <si>
    <t>Home activities: multiple household tasks all at once, vigorous effort</t>
  </si>
  <si>
    <t>05053</t>
  </si>
  <si>
    <t>Home activities: feeding household animals</t>
  </si>
  <si>
    <t>05197</t>
  </si>
  <si>
    <t>Home activities: animal care, household animals, general</t>
  </si>
  <si>
    <t>21005</t>
  </si>
  <si>
    <t>Volunteer activities: sitting, light office work, in general</t>
  </si>
  <si>
    <t>09065</t>
  </si>
  <si>
    <t>Miscellaneous: sitting, in class, general, including note-taking or class discussion</t>
  </si>
  <si>
    <t>21000</t>
  </si>
  <si>
    <t>Volunteer activities: sitting, meeting, general, and/or with talking involved</t>
  </si>
  <si>
    <t>15138</t>
  </si>
  <si>
    <t>Sports: cheerleading, gymnastic moves, competitive</t>
  </si>
  <si>
    <t>21035</t>
  </si>
  <si>
    <t>Volunteer activities: typing, electric, manual, or computer</t>
  </si>
  <si>
    <t>17270</t>
  </si>
  <si>
    <t>Walking: walking, to work or class (Taylor Code 015)</t>
  </si>
  <si>
    <t>11796</t>
  </si>
  <si>
    <t>Occupation: walking, gathering things at work, ready to leave</t>
  </si>
  <si>
    <t>06030</t>
  </si>
  <si>
    <t>Home repair: automobile repair, light or moderate effort</t>
  </si>
  <si>
    <t>06040</t>
  </si>
  <si>
    <t>Home repair: carpentry, general, workshop (Taylor Code 620)</t>
  </si>
  <si>
    <t>06060</t>
  </si>
  <si>
    <t>Home repair: carpentry, finishing or refinishing cabinets or furniture</t>
  </si>
  <si>
    <t>06072</t>
  </si>
  <si>
    <t>Home repair: carpentry, home remodeling tasks, moderate effort</t>
  </si>
  <si>
    <t>06074</t>
  </si>
  <si>
    <t>Home repair: carpentry, home remodeling tasks, light effort</t>
  </si>
  <si>
    <t>06160</t>
  </si>
  <si>
    <t>Home repair: painting inside house, wallpapering, scraping paint</t>
  </si>
  <si>
    <t>06165</t>
  </si>
  <si>
    <t>Home repair: painting, (Taylor Code 630)</t>
  </si>
  <si>
    <t>09100</t>
  </si>
  <si>
    <t>Miscellaneous: retreat/family reunion activities involving sitting, relaxing, talking, eating</t>
  </si>
  <si>
    <t>Household maintenance and management as help to other households n.f.d.</t>
  </si>
  <si>
    <t>05060</t>
  </si>
  <si>
    <t>Home activities: food shopping with or without a grocery cart, standing or walking</t>
  </si>
  <si>
    <t>05065</t>
  </si>
  <si>
    <t>Home activities: non-food shopping with or without a grocery cart, standing or walking</t>
  </si>
  <si>
    <t>16010</t>
  </si>
  <si>
    <t>Transportation: automobile or light truck (not a semi) driving</t>
  </si>
  <si>
    <t>15140</t>
  </si>
  <si>
    <t>Sports: coaching, football, soccer, basketball, baseball, swimming, etc.</t>
  </si>
  <si>
    <t>11600</t>
  </si>
  <si>
    <t>Occupation: standing tasks, light effort (e.g. bartending, store clerk, assembling, filing, duplicating, librarian, putting up a Christmas tree, standing and talking at work, changing clothes when teaching physical education, standing)</t>
  </si>
  <si>
    <t>11610</t>
  </si>
  <si>
    <t>Occupation: standing, light/moderate effort (e.g. assemble/repair heavy parts, welding, stocking parts, auto repair, standing, packing boxes, nursing patient care)</t>
  </si>
  <si>
    <t>11030</t>
  </si>
  <si>
    <t>Occupation: building road, driving heavy machinery</t>
  </si>
  <si>
    <t>11035</t>
  </si>
  <si>
    <t>Occupation: building road, directing traffic, standing</t>
  </si>
  <si>
    <t>08030</t>
  </si>
  <si>
    <t>Lawn and garden: clearing brush/land, undergrowth, or ground, hauling branches, wheelbarrow chores, vigorous effort</t>
  </si>
  <si>
    <t>Home activities: elder care, disabled adult, bathing, dressing, moving into and out of bed, only active periods</t>
  </si>
  <si>
    <t>05205</t>
  </si>
  <si>
    <t>Home activities: elder care, disabled adult, feeding, combing hair, light effort, only active periods</t>
  </si>
  <si>
    <t>06126</t>
  </si>
  <si>
    <t>Home repair: home repair, general, light effort</t>
  </si>
  <si>
    <t>06127</t>
  </si>
  <si>
    <t>Home repair: home repair, general, moderate effort</t>
  </si>
  <si>
    <t>06128</t>
  </si>
  <si>
    <t>Home repair: home repair, general, vigorous effort</t>
  </si>
  <si>
    <t>06144</t>
  </si>
  <si>
    <t>Home repair: repairing appliances</t>
  </si>
  <si>
    <t>Occupation: construction, outside, remodeling, new structures (e.g. roof repair, miscellaneous)</t>
  </si>
  <si>
    <t>17105</t>
  </si>
  <si>
    <t>Walking: pushing a wheelchair, non-occupational</t>
  </si>
  <si>
    <t>17070</t>
  </si>
  <si>
    <t>Walking: descending stairs</t>
  </si>
  <si>
    <t>17133</t>
  </si>
  <si>
    <t>Walking: stair climbing, slow pace</t>
  </si>
  <si>
    <t>17161</t>
  </si>
  <si>
    <t>Walking: walking from house to car or bus, from car or bus to go places, from car or bus to and from the worksite</t>
  </si>
  <si>
    <t>05100</t>
  </si>
  <si>
    <t>Home activities: making bed, changing linens</t>
  </si>
  <si>
    <t>05120</t>
  </si>
  <si>
    <t>Home activities: moving furniture, household items, carrying boxes</t>
  </si>
  <si>
    <t>05121</t>
  </si>
  <si>
    <t>Home activities: moving, lifting light loads</t>
  </si>
  <si>
    <t>05125</t>
  </si>
  <si>
    <t>Home activities: organizing room</t>
  </si>
  <si>
    <t>05130</t>
  </si>
  <si>
    <t>Home activities: scrubbing floors, on hands and knees, srubbing bathroom, bathtub, moderate effort</t>
  </si>
  <si>
    <t>Home activities: scrubbing floors, on hands and knees, srubbing bathroom, bathtub, light effort</t>
  </si>
  <si>
    <t>Home activities: scrubbing floors, on hands and knees, srubbing bathroom, bathtub, vigorous effort</t>
  </si>
  <si>
    <t>05140</t>
  </si>
  <si>
    <t>Home activities: sweeping garage, sidewalk or outside of house</t>
  </si>
  <si>
    <t>05147</t>
  </si>
  <si>
    <t>Home activities: implied walking, putting away household items, moderate effort</t>
  </si>
  <si>
    <t>08160</t>
  </si>
  <si>
    <t>Lawn and garden: raking lawn or leaves, moderate effort</t>
  </si>
  <si>
    <t>08165</t>
  </si>
  <si>
    <t>Lawn and garden: raking lawn (Taylor Code 600)</t>
  </si>
  <si>
    <t>08170</t>
  </si>
  <si>
    <t>Lawn and garden: raking roof with snow rake</t>
  </si>
  <si>
    <t>08180</t>
  </si>
  <si>
    <t>Lawn and garden: riding snow blower</t>
  </si>
  <si>
    <t>08190</t>
  </si>
  <si>
    <t>Lawn and garden: sacking grass, leaves</t>
  </si>
  <si>
    <t>08192</t>
  </si>
  <si>
    <t>Lawn and garden: shoveling dirt or mud</t>
  </si>
  <si>
    <t>Lawn and garden: shoveling snow, by hand (Taylor Code 610)</t>
  </si>
  <si>
    <t>08260</t>
  </si>
  <si>
    <t>Lawn and garden: yard work, general, light effort</t>
  </si>
  <si>
    <t>08261</t>
  </si>
  <si>
    <t>08262</t>
  </si>
  <si>
    <t>Lawn and garden: yard work, general, moderate effort</t>
  </si>
  <si>
    <t>Lawn and garden: yard work, general, vigorous effort</t>
  </si>
  <si>
    <t>08025</t>
  </si>
  <si>
    <t>Lawn and garden: clearing light brush, thining garden, moderate effort</t>
  </si>
  <si>
    <t>08040</t>
  </si>
  <si>
    <t>Lawn and garden: digging sandbox, shoveling sand</t>
  </si>
  <si>
    <t>08050</t>
  </si>
  <si>
    <t>Lawn and garden: digging, spading, filling garden, composting, (Taylor Code 590)</t>
  </si>
  <si>
    <t>08130</t>
  </si>
  <si>
    <t>Lawn and garden: operating snow blower, walking</t>
  </si>
  <si>
    <t>08060</t>
  </si>
  <si>
    <t>Lawn and garden: gardening with heavy power tools, tilling a garden, chain saw</t>
  </si>
  <si>
    <t>08065</t>
  </si>
  <si>
    <t>Lawn and garden: gardening, using containers, older adults &gt; 60 years</t>
  </si>
  <si>
    <t>08090</t>
  </si>
  <si>
    <t>Lawn and garden: laying sod</t>
  </si>
  <si>
    <t>08095</t>
  </si>
  <si>
    <t>Lawn and garden: mowing lawn, general</t>
  </si>
  <si>
    <t>08135</t>
  </si>
  <si>
    <t>Lawn and garden: planting, potting, transplanting seedlings or plants, light effort</t>
  </si>
  <si>
    <t>08140</t>
  </si>
  <si>
    <t>Lawn and garden: planting seedlings, shrub, stooping, moderate effort</t>
  </si>
  <si>
    <t>08145</t>
  </si>
  <si>
    <t>Lawn and garden: planting crops or garden, stooping, moderate effort</t>
  </si>
  <si>
    <t>08150</t>
  </si>
  <si>
    <t>Lawn and garden: planting trees</t>
  </si>
  <si>
    <t>08210</t>
  </si>
  <si>
    <t>Lawn and garden: trimming shrubs or trees, manual cutter</t>
  </si>
  <si>
    <t>08215</t>
  </si>
  <si>
    <t>Lawn and garden: trimming shrubs or trees, power cutter, using leaf blower, edge, moderate effort</t>
  </si>
  <si>
    <t>08220</t>
  </si>
  <si>
    <t>Lawn and garden: walking, applying fertilizer or seeding a lawn, push applicator</t>
  </si>
  <si>
    <t>08230</t>
  </si>
  <si>
    <t>Lawn and garden: watering lawn or garden, standing or walking</t>
  </si>
  <si>
    <t>08240</t>
  </si>
  <si>
    <t>Lawn and garden: weeding, cultivating garden (Taylor Code 580)</t>
  </si>
  <si>
    <t>08245</t>
  </si>
  <si>
    <t>Lawn and garden: gardening, general, moderate effort</t>
  </si>
  <si>
    <t>08246</t>
  </si>
  <si>
    <t>Lawn and garden: picking fruit off trees, gleaning fruits, picking fruits/vegetables, climbing ladder to pick fruit, vigorous effort</t>
  </si>
  <si>
    <t>Lawn and garden: picking fruit off trees, picking fruits/vegetables, moderate effort</t>
  </si>
  <si>
    <t>08248</t>
  </si>
  <si>
    <t>08250</t>
  </si>
  <si>
    <t>Lawn and garden: implied walking/standing - picking up yard, light, picking flowers or vegetables</t>
  </si>
  <si>
    <t>08251</t>
  </si>
  <si>
    <t>Lawn and garden: walking, gathering gardening tools</t>
  </si>
  <si>
    <t>08255</t>
  </si>
  <si>
    <t>Lawn and garden: wheelbarrow, pushing garden cart or wheelbarrow</t>
  </si>
  <si>
    <t>11125</t>
  </si>
  <si>
    <t>Occupation: custodial work, light effort (e.g. cleaning sink and toilet, dusting, vacuuming, light cleaning)</t>
  </si>
  <si>
    <t>11126</t>
  </si>
  <si>
    <t>Occupation: custodial work, moderate effort (e.g. electric buffer, feathering arena floors, mopping, taking out trash, vacuuming)</t>
  </si>
  <si>
    <t>06120</t>
  </si>
  <si>
    <t>Home repair: hanging storm windows</t>
  </si>
  <si>
    <t>06230</t>
  </si>
  <si>
    <t>Home repair: washing fence, paiting fence, moderate effort</t>
  </si>
  <si>
    <t>06100</t>
  </si>
  <si>
    <t>Home repair: cleaning gutters</t>
  </si>
  <si>
    <t>06167</t>
  </si>
  <si>
    <t>Home repair: plumbing, general</t>
  </si>
  <si>
    <t>05055</t>
  </si>
  <si>
    <t>Home activities: putting away groceries (e.g. carrying groceries, shopping without a grocery cart), carrying packages</t>
  </si>
  <si>
    <t>05149</t>
  </si>
  <si>
    <t>Home activities: building a fire inside</t>
  </si>
  <si>
    <t>Home activities: standing, light effort tasks (pump gas, change light bulb, etc.)</t>
  </si>
  <si>
    <t>05165</t>
  </si>
  <si>
    <t>Home activities: walking, moderate effort tasks, non-cleaning (readying to leave, shut/lock doors, close windows, etc.)</t>
  </si>
  <si>
    <t>06020</t>
  </si>
  <si>
    <t>Home repair: automobile body work</t>
  </si>
  <si>
    <t>Home repair: hanging sheet rock inside house</t>
  </si>
  <si>
    <t>06150</t>
  </si>
  <si>
    <t>Home repair: painting, outside home (Taylor Code 650)</t>
  </si>
  <si>
    <t>06180</t>
  </si>
  <si>
    <t>Home repair: roofing</t>
  </si>
  <si>
    <t>06240</t>
  </si>
  <si>
    <t>Home repair: wiring, tapping - splicing</t>
  </si>
  <si>
    <t>21025</t>
  </si>
  <si>
    <t>Volunteer activities: standing, moderate (lifting 50 lbs, assembling at fast rate)</t>
  </si>
  <si>
    <t>06225</t>
  </si>
  <si>
    <t>Home repair: washing and waxing car</t>
  </si>
  <si>
    <t>11720</t>
  </si>
  <si>
    <t>Occupation: tailoring, cutting fabric</t>
  </si>
  <si>
    <t>11740</t>
  </si>
  <si>
    <t>Occupation: tailoring, hand sewing</t>
  </si>
  <si>
    <t>11750</t>
  </si>
  <si>
    <t>Occupation: tailoring, machine sewing</t>
  </si>
  <si>
    <t>11760</t>
  </si>
  <si>
    <t>Occupation: tailoring, pressing</t>
  </si>
  <si>
    <t>11530</t>
  </si>
  <si>
    <t>Occupation: shoe repair, general</t>
  </si>
  <si>
    <t>05195</t>
  </si>
  <si>
    <t>Home activities: standing, bathing dog</t>
  </si>
  <si>
    <t>17165</t>
  </si>
  <si>
    <t>Walking: walking the dog</t>
  </si>
  <si>
    <t>05182</t>
  </si>
  <si>
    <t>Home activities: walking and carrying small child, child weighing less than 15 lbs</t>
  </si>
  <si>
    <t>Walking: walking, household</t>
  </si>
  <si>
    <t>05146</t>
  </si>
  <si>
    <t>Home activities: standing, packing/unpacking boxes, occasional lifting of lightweight household items, loading or unloading items in car, moderate effort</t>
  </si>
  <si>
    <t>11795</t>
  </si>
  <si>
    <t>Occupation: walking on job, 2.5 mph, slow speed and carrying light objects less than 25 lbs</t>
  </si>
  <si>
    <t>16030</t>
  </si>
  <si>
    <t>Transportation: motor scooter, motorcycle</t>
  </si>
  <si>
    <t>11791</t>
  </si>
  <si>
    <t>Occupation: walking on job, less than 2 mph, very slow speed, in office or lab area</t>
  </si>
  <si>
    <t>11797</t>
  </si>
  <si>
    <t>Occupation: walking, 2.5 mph, slow speed, carrying heavy objects more than 25 lbs</t>
  </si>
  <si>
    <t>11770</t>
  </si>
  <si>
    <t>Occupation: typing, electric, manual or computer</t>
  </si>
  <si>
    <t>14020</t>
  </si>
  <si>
    <t>Sexual activity: general, moderate effort</t>
  </si>
  <si>
    <t>11485</t>
  </si>
  <si>
    <t>Occupation: massage therapist, standing</t>
  </si>
  <si>
    <t>16020</t>
  </si>
  <si>
    <t>Transportation: flying airplane or helicopter</t>
  </si>
  <si>
    <t>16035</t>
  </si>
  <si>
    <t>Transportation: pulling rickshaw</t>
  </si>
  <si>
    <t>16040</t>
  </si>
  <si>
    <t>Transportation: pushing plane in and out of hangar</t>
  </si>
  <si>
    <t>16050</t>
  </si>
  <si>
    <t>Transportation: truck, semi, tractor, &gt;1 ton, or bus, driving</t>
  </si>
  <si>
    <t>11500</t>
  </si>
  <si>
    <t>Occupation: operating heavy duty equipment, automated, not driving</t>
  </si>
  <si>
    <t>11766</t>
  </si>
  <si>
    <t>Occupation: truck driving, loading and unloading truck, tying down load, standing, walking and carrying heavy loads</t>
  </si>
  <si>
    <t>11767</t>
  </si>
  <si>
    <t>Occupation: Truch, driving delivery truck, taxi, shuttlebus, school bus</t>
  </si>
  <si>
    <t>06220</t>
  </si>
  <si>
    <t>Home repair: washing and waxing hull of sailboat or airplane</t>
  </si>
  <si>
    <t>11590</t>
  </si>
  <si>
    <t>Occupation: sitting tasks, moderate effort (e.g. pushing heavy levers, riding mower/forlift, crane operation)</t>
  </si>
  <si>
    <t>09071</t>
  </si>
  <si>
    <t>Miscellaneous: standing, miscellaneous</t>
  </si>
  <si>
    <t>All types of activities defined in Major Divisions 05 and 06</t>
  </si>
  <si>
    <t>11430</t>
  </si>
  <si>
    <t>Occupation: machine tooling (e.g. maching, working sheet metal, machine fitter, operating lathe, welding) light-to-moderate effort</t>
  </si>
  <si>
    <t>11450</t>
  </si>
  <si>
    <t>Occupation: machine tooling, operating punch press, moderate effort</t>
  </si>
  <si>
    <t>06205</t>
  </si>
  <si>
    <t>Home repair: sharpening tools</t>
  </si>
  <si>
    <t>11378</t>
  </si>
  <si>
    <t>Occupation: hairstylist (e.g. plaiting hair, manicure, make-up artist)</t>
  </si>
  <si>
    <t>11475</t>
  </si>
  <si>
    <t>Occupation: manual or unskilled labor, general, light effort</t>
  </si>
  <si>
    <t>11476</t>
  </si>
  <si>
    <t>11477</t>
  </si>
  <si>
    <t>Occupation: manual or unskilled labor, general, moderate effort</t>
  </si>
  <si>
    <t>Occupation: manual or unskilled labor, general, vigorous effort</t>
  </si>
  <si>
    <t>11516</t>
  </si>
  <si>
    <t>Occupation: plumbing activities</t>
  </si>
  <si>
    <t>11040</t>
  </si>
  <si>
    <t>11042</t>
  </si>
  <si>
    <t>Occupation: carpentry, general, moderate effort</t>
  </si>
  <si>
    <t>11050</t>
  </si>
  <si>
    <t>Occupation: carrying heavy loads (e.g. bricks, tools)</t>
  </si>
  <si>
    <t>06130</t>
  </si>
  <si>
    <t>Home repair: laying or removing carpet</t>
  </si>
  <si>
    <t>Home repair: painting inside home, wallpapering, scraping paint</t>
  </si>
  <si>
    <t>06110</t>
  </si>
  <si>
    <t>Home repair: excavating garage</t>
  </si>
  <si>
    <t>11780</t>
  </si>
  <si>
    <t>Occupation: using heavy power tools such as pneumatic tools (e.g. jackhammers, drills)</t>
  </si>
  <si>
    <t>11790</t>
  </si>
  <si>
    <t>Occupation: using heavy tools (not power) such as shovel, pick, tunnel bar, spade</t>
  </si>
  <si>
    <t>06070</t>
  </si>
  <si>
    <t>Home repair: carpentry, sawing hardwood</t>
  </si>
  <si>
    <t>08009</t>
  </si>
  <si>
    <t>Lawn and garden: carrying, loading or stacking wood, loading/unloading or carrying lumber, light-to-moderate effort</t>
  </si>
  <si>
    <t>08010</t>
  </si>
  <si>
    <t>Lawn and garden: carrying, loading or stacking wood, loading/unloading or carrying lumber</t>
  </si>
  <si>
    <t>08019</t>
  </si>
  <si>
    <t>Lawn and garden: chopping wood, splitting logs, moderate effort</t>
  </si>
  <si>
    <t>08020</t>
  </si>
  <si>
    <t>Lawn and garden: chopping wood, splitting logs, vigorous effort</t>
  </si>
  <si>
    <t>08070</t>
  </si>
  <si>
    <t>Lawn and garden: irrigation channels, opening and closing ports</t>
  </si>
  <si>
    <t>11708</t>
  </si>
  <si>
    <t>Occupation: steel mill, moderate effort (e.g. fetting, forging, tipping molds)</t>
  </si>
  <si>
    <t>11710</t>
  </si>
  <si>
    <t>Occupation: steel mill, vigorous effort (e.g. hand rolling, merchant mill rolling, removing slag, tending furnace)</t>
  </si>
  <si>
    <t>21030</t>
  </si>
  <si>
    <t>Volunteer activities: standing, moderate/heavy work</t>
  </si>
  <si>
    <t xml:space="preserve">Purchasing/acquiring inputs/supplies used for non-primary production activities for households </t>
  </si>
  <si>
    <t>Volunteer activities: walking, 2.5 mph slowly and carrying objects less than 25 lbs</t>
  </si>
  <si>
    <t>21055</t>
  </si>
  <si>
    <t>21060</t>
  </si>
  <si>
    <t>Volunteer activities: walking, 3 mph moderately and carrying objects less than 25 lbs, pushing something</t>
  </si>
  <si>
    <t>Occupation: machine tooling (e.g. machining, working sheet metal, machine fitter, operating lathe, welding) light-to-moderate effort</t>
  </si>
  <si>
    <t>05048</t>
  </si>
  <si>
    <t>Home activities: tanning hides, general</t>
  </si>
  <si>
    <t>11010</t>
  </si>
  <si>
    <t>Occupation: bakery, general, moderate effort</t>
  </si>
  <si>
    <t>11015</t>
  </si>
  <si>
    <t>Occupation: bakery, light effort</t>
  </si>
  <si>
    <t>05057</t>
  </si>
  <si>
    <t>Home activities: cooking Indian bread on an outside stove</t>
  </si>
  <si>
    <t>11480</t>
  </si>
  <si>
    <t>Occupation: masonry, concrete, moderate effort</t>
  </si>
  <si>
    <t>11482</t>
  </si>
  <si>
    <t>Occupation: masonry, concrete, light effort</t>
  </si>
  <si>
    <t>05110</t>
  </si>
  <si>
    <t>Home activities: maple syruping/sugar bushing (including carrying buckets, carrying wood)</t>
  </si>
  <si>
    <t>05044</t>
  </si>
  <si>
    <t>Home activities: butchering animals, small</t>
  </si>
  <si>
    <t>05045</t>
  </si>
  <si>
    <t>Home activities: butchering animals, large, vigorous effort</t>
  </si>
  <si>
    <t>05046</t>
  </si>
  <si>
    <t>Home activities: cutting and smoking fish, drying fish or meat</t>
  </si>
  <si>
    <t>11147</t>
  </si>
  <si>
    <t>Occupation: farming, light effort (e.g. cleaning animal sheds, preparing animal feed)</t>
  </si>
  <si>
    <t>11195</t>
  </si>
  <si>
    <t>Occupation: farming, rice, planting, grain milling activities</t>
  </si>
  <si>
    <t>11220</t>
  </si>
  <si>
    <t>Occupation: farming, milking by machine, light effort</t>
  </si>
  <si>
    <t>11080</t>
  </si>
  <si>
    <t>Occupation: coal mining, drilling coal, rock</t>
  </si>
  <si>
    <t>11100</t>
  </si>
  <si>
    <t>Occupation: coal mining, general</t>
  </si>
  <si>
    <t>11110</t>
  </si>
  <si>
    <t>Occupation: coal mining, shoveling coal</t>
  </si>
  <si>
    <t>11540</t>
  </si>
  <si>
    <t>Occupation: shoveling, digging ditches</t>
  </si>
  <si>
    <t>11550</t>
  </si>
  <si>
    <t>Occupation: shoveling, more than 16 lbs/minute, deep digging, vigorous effort</t>
  </si>
  <si>
    <t>11560</t>
  </si>
  <si>
    <t>Occupation: shoveling, less than 10 lbs/minute, moderate effort</t>
  </si>
  <si>
    <t>11570</t>
  </si>
  <si>
    <t>Occupation: shoveling, 10 to 15 lbs/minute, vigorous effort</t>
  </si>
  <si>
    <t>08055</t>
  </si>
  <si>
    <t>Lawn and garden: driving tractor</t>
  </si>
  <si>
    <t>04001</t>
  </si>
  <si>
    <t>Fishing and hunting: fishing, general</t>
  </si>
  <si>
    <t>04007</t>
  </si>
  <si>
    <t>Fishing and hunting: fishing, catching fish with hands</t>
  </si>
  <si>
    <t>04020</t>
  </si>
  <si>
    <t>Fishing and hunting: fishing from river bank and walking</t>
  </si>
  <si>
    <t>04030</t>
  </si>
  <si>
    <t>Fishing and hunting: fishing from boat or canoe, sitting</t>
  </si>
  <si>
    <t>04040</t>
  </si>
  <si>
    <t>Fishing and hunting: fishing from river bank, standing (Taylor Code 660)</t>
  </si>
  <si>
    <t>04050</t>
  </si>
  <si>
    <t>Fishing and hunting: fishing in stream, in waders (Taylor Code 670)</t>
  </si>
  <si>
    <t>04005</t>
  </si>
  <si>
    <t>Fishing and hunting: fishing, crab fishing</t>
  </si>
  <si>
    <t>11180</t>
  </si>
  <si>
    <t>Occupation: farming, feeding small animals</t>
  </si>
  <si>
    <t>11191</t>
  </si>
  <si>
    <t>Occupation: farming, hauling water for animals, general hauling water, farming, general hauling water</t>
  </si>
  <si>
    <t>04083</t>
  </si>
  <si>
    <t>Fishing and hunting: hunting large marine animals</t>
  </si>
  <si>
    <t>18300</t>
  </si>
  <si>
    <t>Water activities: swimming, lake, ocean, river (Taylor Codes 280, 295)</t>
  </si>
  <si>
    <t>11145</t>
  </si>
  <si>
    <t>Occupation: farming, vigorous effort (e.g. baling hay, cleaning barn)</t>
  </si>
  <si>
    <t>11146</t>
  </si>
  <si>
    <t>Occupation: farming, moderate effort (e.g. feeding animals, chasing cattle by walking and/or horseback, spreading manure, harvesting crops)</t>
  </si>
  <si>
    <t>11192</t>
  </si>
  <si>
    <t>Occupation: farming, taking care of animals (e.g. grooming, brushing, shearing sheep, assisting with birthing, medical care, branding), general</t>
  </si>
  <si>
    <t>Lawn and garden: clearing light brush, thinning garden, moderate effort</t>
  </si>
  <si>
    <t>08057</t>
  </si>
  <si>
    <t>Lawn and garden: felling trees, large size</t>
  </si>
  <si>
    <t>08058</t>
  </si>
  <si>
    <t>Lawn and garden: felling trees, small-medium size</t>
  </si>
  <si>
    <t>11264</t>
  </si>
  <si>
    <t>Occupation: forestry, moderate effort (e.g. sawing wood with power saw, weeding, hoeing)</t>
  </si>
  <si>
    <t>11266</t>
  </si>
  <si>
    <t>Occupation: forestry, vigorous effort (e.g. barking, felling, or trimming trees, carrying or stacking logs, planting seeds, sawing lumber by hand)</t>
  </si>
  <si>
    <t>Lawn and garden: planting, potting, transplanting seedings or plants, light effort</t>
  </si>
  <si>
    <t>Lawn and garden: planting seedings, shrub, stooping, moderate effort</t>
  </si>
  <si>
    <t>11210</t>
  </si>
  <si>
    <t>Occupation: farming, milking by hand, cleaning pails, moderate effort</t>
  </si>
  <si>
    <t>04115</t>
  </si>
  <si>
    <t>Fishing and hunting: hunting, birds</t>
  </si>
  <si>
    <t>04070</t>
  </si>
  <si>
    <t>Fishing and hunting: hunting, bow and arrow, or crossbow</t>
  </si>
  <si>
    <t>04080</t>
  </si>
  <si>
    <t>Fishing and hunting: hunting, deer, elk, large game (Taylor 170)</t>
  </si>
  <si>
    <t>04085</t>
  </si>
  <si>
    <t>Fishing and hunting: hunting large game, from a hunting stand, limited walking</t>
  </si>
  <si>
    <t>04086</t>
  </si>
  <si>
    <t>Fishing and hunting: hunting large game from a car, plane, or boat</t>
  </si>
  <si>
    <t>04090</t>
  </si>
  <si>
    <t>Fishing and hunting: hunting, duck, wading</t>
  </si>
  <si>
    <t>04095</t>
  </si>
  <si>
    <t>Fishing and hunting: hunting, flying fox, squirrel</t>
  </si>
  <si>
    <t>04110</t>
  </si>
  <si>
    <t>Fishing and hunting: hunting, pheasants or grouse (Taylor Code 680)</t>
  </si>
  <si>
    <t>Fishing and hunting: hunting, rabbit, squirrel, prairie chick, raccoon, small game (Taylor Code 690)</t>
  </si>
  <si>
    <t>04123</t>
  </si>
  <si>
    <t>Fishing and hunting: hunting, pigs, wild</t>
  </si>
  <si>
    <t>04125</t>
  </si>
  <si>
    <t>Fishing and hunting: hunting, hiking with hunting gear</t>
  </si>
  <si>
    <t>04130</t>
  </si>
  <si>
    <t>Fishing and hunting: pistol shooting or trap shooting, standing</t>
  </si>
  <si>
    <t>04140</t>
  </si>
  <si>
    <t>04145</t>
  </si>
  <si>
    <t>Fishing and hunting: rifle exercises, shooting, lying down</t>
  </si>
  <si>
    <t>Fishing and hunting: rifle exercises, shooting, kneeling or standing</t>
  </si>
  <si>
    <t>11190</t>
  </si>
  <si>
    <t>Occupation: farming, feeding cattle, horses</t>
  </si>
  <si>
    <t>11380</t>
  </si>
  <si>
    <t>Occupation: horse grooming, including feeding, cleaning stalls, bathing, brushing, clipping, longeing and exercising horses</t>
  </si>
  <si>
    <t>11381</t>
  </si>
  <si>
    <t>Occupation: horse, feeding, watering, cleaning stalls, implied walking and lifting loads</t>
  </si>
  <si>
    <t>08239</t>
  </si>
  <si>
    <t>Lawn and garden: weeding, cultivating garden, light-to-moderate effort</t>
  </si>
  <si>
    <t>08241</t>
  </si>
  <si>
    <t>Lawn and garden: weeding, cultivating garden, using a hoe, moderate-to-vigorous effort</t>
  </si>
  <si>
    <t>11170</t>
  </si>
  <si>
    <t>Occupation: farming, driving tasks (e.g. driving tractor or havester)</t>
  </si>
  <si>
    <t>18025</t>
  </si>
  <si>
    <t>Water activities: canoeing, harvesting wild rice, knocking rice off the stalks</t>
  </si>
  <si>
    <t>11620</t>
  </si>
  <si>
    <t>Occupation: standing, moderate effort, intermittent lifting 50 lbs, hitch/twisting ropes</t>
  </si>
  <si>
    <t>12150</t>
  </si>
  <si>
    <t>Running: running (Taylor Code 200)</t>
  </si>
  <si>
    <t>Sports: hockey, field</t>
  </si>
  <si>
    <t>15150</t>
  </si>
  <si>
    <t>Sports: cricket, batting, bowling, fielding</t>
  </si>
  <si>
    <t>15030</t>
  </si>
  <si>
    <t>Sports: badminton, social singles and doubles, general</t>
  </si>
  <si>
    <t>ICATUS 2016</t>
  </si>
  <si>
    <t>ICATUS 2005</t>
  </si>
  <si>
    <t>Breaks during working time within employment</t>
  </si>
  <si>
    <t>Seeking employment</t>
  </si>
  <si>
    <t>Setting up a business</t>
  </si>
  <si>
    <t>Growing of crops for the market in household enterprises</t>
  </si>
  <si>
    <t>211</t>
  </si>
  <si>
    <t>Growing crops and kitchen gardening, for own final use</t>
  </si>
  <si>
    <t>Raising animals for the market in household enterprises</t>
  </si>
  <si>
    <t>Aquaculture for the market in household enterprises</t>
  </si>
  <si>
    <t>212</t>
  </si>
  <si>
    <t>Farming of animals and production of animal products, for own final use</t>
  </si>
  <si>
    <t>217</t>
  </si>
  <si>
    <t>Aquaculture, for own final use</t>
  </si>
  <si>
    <t>213</t>
  </si>
  <si>
    <t>Hunting, trapping and production of animal skins, for own final use</t>
  </si>
  <si>
    <t>Forestry and logging for the market in household enterprises</t>
  </si>
  <si>
    <t>214</t>
  </si>
  <si>
    <t>Forestry and logging, for own final use</t>
  </si>
  <si>
    <t>241</t>
  </si>
  <si>
    <t>Gathering firewood and other natural products used as fuel for own final use</t>
  </si>
  <si>
    <t>Fishing for the market in household enterprises</t>
  </si>
  <si>
    <t>216</t>
  </si>
  <si>
    <t>Fishing, for own final use</t>
  </si>
  <si>
    <t>Mining and quarrying for the market in household enterprises</t>
  </si>
  <si>
    <t>218</t>
  </si>
  <si>
    <t>Mining and quarrying, for own final use</t>
  </si>
  <si>
    <t>Fetching water from natural and other sources for own final use</t>
  </si>
  <si>
    <t>Training and studies in relation to employment</t>
  </si>
  <si>
    <t>Other activities related to employment in household enterprises to produce goods</t>
  </si>
  <si>
    <t>222</t>
  </si>
  <si>
    <t>Making, processing textiles, wearing apparel, leather and related products, for own final use</t>
  </si>
  <si>
    <t>223</t>
  </si>
  <si>
    <t xml:space="preserve">Making, processing of wood and bark products, for own final use </t>
  </si>
  <si>
    <t>226</t>
  </si>
  <si>
    <t>Making, processing metals and metal products for own final use</t>
  </si>
  <si>
    <t>224</t>
  </si>
  <si>
    <t>Making, processing bricks, concrete slabs, hollow blocks, tiles for own final use</t>
  </si>
  <si>
    <t>225</t>
  </si>
  <si>
    <t>Making, processing herbal and medicinal preparations for own final use</t>
  </si>
  <si>
    <t>229</t>
  </si>
  <si>
    <t>Acquiring supplies and disposing of products and other activities related to making and processing goods for own final use</t>
  </si>
  <si>
    <t>230</t>
  </si>
  <si>
    <t>Construction activities for own final use</t>
  </si>
  <si>
    <t>132</t>
  </si>
  <si>
    <t>Providing paid repair, installation, maintenance and disposal in households and household enterprises</t>
  </si>
  <si>
    <t>134</t>
  </si>
  <si>
    <t>Transporting goods and passengers for pay or profit in households and household enterprises</t>
  </si>
  <si>
    <t>136</t>
  </si>
  <si>
    <t>Providing paid domestic services</t>
  </si>
  <si>
    <t>311</t>
  </si>
  <si>
    <t>Preparing meals/snacks</t>
  </si>
  <si>
    <t>312</t>
  </si>
  <si>
    <t>Serving meals/snacks</t>
  </si>
  <si>
    <t>313</t>
  </si>
  <si>
    <t>319</t>
  </si>
  <si>
    <t>Other activities related to food and meals management and preparation</t>
  </si>
  <si>
    <t>321</t>
  </si>
  <si>
    <t>Indoor cleaning</t>
  </si>
  <si>
    <t>322</t>
  </si>
  <si>
    <t>Outdoor cleaning</t>
  </si>
  <si>
    <t>323</t>
  </si>
  <si>
    <t>Recycling and disposal of garbage</t>
  </si>
  <si>
    <t>324</t>
  </si>
  <si>
    <t>Upkeep of in/outdoor plants, hedges, garden, grounds, landscape, etc.</t>
  </si>
  <si>
    <t>325</t>
  </si>
  <si>
    <t>Tending furnace, boiler, fireplace for heating and water supply</t>
  </si>
  <si>
    <t>329</t>
  </si>
  <si>
    <t>Other activities related to cleaning and upkeep of dwelling and surroundings</t>
  </si>
  <si>
    <t>331</t>
  </si>
  <si>
    <t>Do-it-yourself improvement, maintenance and repair of own dwelling</t>
  </si>
  <si>
    <t>332</t>
  </si>
  <si>
    <t>Installation, servicing and repair of personal and household goods including ICT equipment</t>
  </si>
  <si>
    <t>333</t>
  </si>
  <si>
    <t>Vehicle maintenance and repairs</t>
  </si>
  <si>
    <t>339</t>
  </si>
  <si>
    <t>Other activities related to do-it-yourself decoration, maintenance and repair</t>
  </si>
  <si>
    <t>341</t>
  </si>
  <si>
    <t>Hand/machine-washing</t>
  </si>
  <si>
    <t>342</t>
  </si>
  <si>
    <t>Drying; hanging out, bringing in wash</t>
  </si>
  <si>
    <t>344</t>
  </si>
  <si>
    <t>Mending/repairing and care of clothes and shoes; cleaning and polishing shoes</t>
  </si>
  <si>
    <t>349</t>
  </si>
  <si>
    <t>Other activities related to care of textiles and footwear</t>
  </si>
  <si>
    <t>351</t>
  </si>
  <si>
    <t>Paying household bills</t>
  </si>
  <si>
    <t>352</t>
  </si>
  <si>
    <t>Budgeting, planning, organizing duties and activities in the household</t>
  </si>
  <si>
    <t>359</t>
  </si>
  <si>
    <t>Other activities related to household management</t>
  </si>
  <si>
    <t>361</t>
  </si>
  <si>
    <t>Daily pet care</t>
  </si>
  <si>
    <t>362</t>
  </si>
  <si>
    <t>Using veterinary care or other pet care services (grooming, stabling, holiday or day care)</t>
  </si>
  <si>
    <t>369</t>
  </si>
  <si>
    <t>Other activities related to pet care</t>
  </si>
  <si>
    <t>371</t>
  </si>
  <si>
    <t>Shopping for/purchasing of goods and related activities</t>
  </si>
  <si>
    <t>829</t>
  </si>
  <si>
    <t>Other activities related to cultural participation, hobbies, games</t>
  </si>
  <si>
    <t>372</t>
  </si>
  <si>
    <t>Shopping for/availing of services and related activity</t>
  </si>
  <si>
    <t>Providing medical care to children</t>
  </si>
  <si>
    <t>Accompanying own children</t>
  </si>
  <si>
    <t>Passive care of dependent adult</t>
  </si>
  <si>
    <t>Assisting dependent adults with tasks of daily living</t>
  </si>
  <si>
    <t>Assisting dependent adults with medical care</t>
  </si>
  <si>
    <t>Feeding, cleaning, physical care for non-dependent adult household and family members including for temporary illness</t>
  </si>
  <si>
    <t>Other activities related to care for dependent adults</t>
  </si>
  <si>
    <t>Other activities related to care for non-dependent adult household and family members</t>
  </si>
  <si>
    <t>Accompanying dependent adults</t>
  </si>
  <si>
    <t>Accompanying non-dependent adult household and family members</t>
  </si>
  <si>
    <t xml:space="preserve">Other activities related to unpaid caregiving services for household and family members </t>
  </si>
  <si>
    <t>Unpaid volunteer shopping/purchasing goods and services</t>
  </si>
  <si>
    <t>Unpaid volunteer unpaid help in enterprises owned by other households</t>
  </si>
  <si>
    <t>Unpaid volunteer preparing/serving meals, cleaning up</t>
  </si>
  <si>
    <t>Unpaid volunteer work on road/building repair, clearing and preparing land, cleaning (streets, markets, etc.), and construction</t>
  </si>
  <si>
    <t>Unpaid volunteer office/administrative work</t>
  </si>
  <si>
    <t>Unpaid volunteer cultural activities, recreation and sports activities</t>
  </si>
  <si>
    <t>Other activities related to direct unpaid volunteering for other households</t>
  </si>
  <si>
    <t>Other activities related to community- and organization-based unpaid volunteering</t>
  </si>
  <si>
    <t>730</t>
  </si>
  <si>
    <t>Other unpaid work activities</t>
  </si>
  <si>
    <t>School/university attendance</t>
  </si>
  <si>
    <t>Extra-curricular activities</t>
  </si>
  <si>
    <t>Other activities related to formal education</t>
  </si>
  <si>
    <t>Breaks at place of formal education</t>
  </si>
  <si>
    <t>Homework, being tutored, course review, research and activities related to formal education</t>
  </si>
  <si>
    <t>Additional study, non-formal education and courses</t>
  </si>
  <si>
    <t>Other activities related to learning</t>
  </si>
  <si>
    <t>711</t>
  </si>
  <si>
    <t>Talking, conversing, chatting</t>
  </si>
  <si>
    <t>712</t>
  </si>
  <si>
    <t>Socializing/getting together/gathering activities</t>
  </si>
  <si>
    <t>713</t>
  </si>
  <si>
    <t>Reading and writing mail (including email)</t>
  </si>
  <si>
    <t>719</t>
  </si>
  <si>
    <t>Other activities related to socializing and communication</t>
  </si>
  <si>
    <t>721</t>
  </si>
  <si>
    <t>722</t>
  </si>
  <si>
    <t>Participating in community rites/events (non-religious) of weddings, funerals, births and similar rites-of-passage</t>
  </si>
  <si>
    <t>723</t>
  </si>
  <si>
    <t>Participating in community social functions (music, dance, etc.)</t>
  </si>
  <si>
    <t>729</t>
  </si>
  <si>
    <t>Other activities related to community participation</t>
  </si>
  <si>
    <t>812</t>
  </si>
  <si>
    <t>Attendance at parks/gardens</t>
  </si>
  <si>
    <t>813</t>
  </si>
  <si>
    <t>821</t>
  </si>
  <si>
    <t>Visual, literary and performing arts (as hobby)</t>
  </si>
  <si>
    <t>823</t>
  </si>
  <si>
    <t>Playing games and other pastime activities</t>
  </si>
  <si>
    <t>841</t>
  </si>
  <si>
    <t>Reading for leisure</t>
  </si>
  <si>
    <t>842</t>
  </si>
  <si>
    <t>Watching/listening to television and video</t>
  </si>
  <si>
    <t>843</t>
  </si>
  <si>
    <t>Listening to radio and audio devices</t>
  </si>
  <si>
    <t>849</t>
  </si>
  <si>
    <t>Other activities related to mass media use</t>
  </si>
  <si>
    <t>819</t>
  </si>
  <si>
    <t>Other activities related to attendance at cultural, entertainment and sports events</t>
  </si>
  <si>
    <t>Other sleep and related activities</t>
  </si>
  <si>
    <t>Eating meals/snack</t>
  </si>
  <si>
    <t>Other activities related to personal hygiene and care</t>
  </si>
  <si>
    <t>Other activities related to receiving personal and health/medical care</t>
  </si>
  <si>
    <t>749</t>
  </si>
  <si>
    <t>Other activities related to religious practice</t>
  </si>
  <si>
    <t>741</t>
  </si>
  <si>
    <t>Private prayer, meditation and other spiritual activities</t>
  </si>
  <si>
    <t>742</t>
  </si>
  <si>
    <t>Participating in collective religious practice</t>
  </si>
  <si>
    <t>Activities associated with reflecting, resting, relaxing</t>
  </si>
  <si>
    <t>Other self-care and maintenance activities</t>
  </si>
  <si>
    <t>Activities ancillary to employment</t>
  </si>
  <si>
    <t>314</t>
  </si>
  <si>
    <t>Storing, arranging, preserving food stocks</t>
  </si>
  <si>
    <t>Playing and sports with children</t>
  </si>
  <si>
    <t>Home activities: stiing, playing with child(ren), light effort, only active periods</t>
  </si>
  <si>
    <t>Meetings and arrangements with schools and child care service providers</t>
  </si>
  <si>
    <t>Assisting dependent adults with forms, administration, accounts</t>
  </si>
  <si>
    <t>Affective/emotional support for dependent adults</t>
  </si>
  <si>
    <t>Meetings and arrangements with adult care service providers</t>
  </si>
  <si>
    <t>Affective/emotional support for non-dependent adult household and family members</t>
  </si>
  <si>
    <t>Making and processing goods for the market in household enterprises</t>
  </si>
  <si>
    <t>Construction activities for the market in household enterprises</t>
  </si>
  <si>
    <t>131</t>
  </si>
  <si>
    <t>Vending and trading of goods in household enterprises</t>
  </si>
  <si>
    <t>133</t>
  </si>
  <si>
    <t>Providing paid business and professional services in households and household enterprises</t>
  </si>
  <si>
    <t>135</t>
  </si>
  <si>
    <t>Providing paid personal care services in households and household enterprises</t>
  </si>
  <si>
    <t>139</t>
  </si>
  <si>
    <t>Other activities related to employment in households and household enterprises providing services</t>
  </si>
  <si>
    <t>215</t>
  </si>
  <si>
    <t>Gathering wild products, for own final use</t>
  </si>
  <si>
    <t>Gathering medicinal and other plants for craft production or fuel</t>
  </si>
  <si>
    <t>221</t>
  </si>
  <si>
    <t>Making, processing food products, beverages and tobacco for own final use</t>
  </si>
  <si>
    <t>227</t>
  </si>
  <si>
    <t>Making, processing of products using other materials for own final use</t>
  </si>
  <si>
    <t>343</t>
  </si>
  <si>
    <t>Ironing/pressing/folding</t>
  </si>
  <si>
    <t>Caring for children including feeding, cleaning, physical care</t>
  </si>
  <si>
    <t>Instructing, teaching, training, helping children</t>
  </si>
  <si>
    <t>Talking with and reading to children</t>
  </si>
  <si>
    <t>Other activities related to childcare and instruction</t>
  </si>
  <si>
    <t>Unpaid volunteer household maintenance, management, construction, renovation and repair</t>
  </si>
  <si>
    <t>811</t>
  </si>
  <si>
    <t>Attendance at organized/mass cultural events, and shows</t>
  </si>
  <si>
    <t>822</t>
  </si>
  <si>
    <t>Hobbies</t>
  </si>
  <si>
    <t>831</t>
  </si>
  <si>
    <t>Participating in sports</t>
  </si>
  <si>
    <t>832</t>
  </si>
  <si>
    <t>Exercising</t>
  </si>
  <si>
    <t>Unpaid volunteer childcare and instruction</t>
  </si>
  <si>
    <t>Unpaid volunteer care for adults</t>
  </si>
  <si>
    <t>Other activities related to socializing and communication, community participation and religious practice</t>
  </si>
  <si>
    <t>790</t>
  </si>
  <si>
    <t>Other activities related to culture, leisure, mass-media and sports practices</t>
  </si>
  <si>
    <t>n/a</t>
  </si>
  <si>
    <t>021141</t>
  </si>
  <si>
    <t xml:space="preserve">Gathering medicinal and other plants for craft production or fuel </t>
  </si>
  <si>
    <t>08113</t>
  </si>
  <si>
    <t>08114</t>
  </si>
  <si>
    <t>08116</t>
  </si>
  <si>
    <t>08121</t>
  </si>
  <si>
    <t>08122</t>
  </si>
  <si>
    <t>08118</t>
  </si>
  <si>
    <t>08117</t>
  </si>
  <si>
    <t>03116</t>
  </si>
  <si>
    <t>03010</t>
  </si>
  <si>
    <t>Dancing: ballet, modern, or jazz, general, rehearsal or class</t>
  </si>
  <si>
    <t>11038</t>
  </si>
  <si>
    <t>Occupation: carpentry, general, light effort</t>
  </si>
  <si>
    <t>Occupation: carpentry, general, heavy or vigorous effort</t>
  </si>
  <si>
    <t>11135</t>
  </si>
  <si>
    <t>Occupation: engineer (e.g., mechanical or electrical)</t>
  </si>
  <si>
    <t>03040</t>
  </si>
  <si>
    <t>Dancing: ballroom, slow (e.g., waltz, foxtrot, slow dancing, samba, tango, 19th century dance, mambo, cha cha)</t>
  </si>
  <si>
    <t>07023</t>
  </si>
  <si>
    <t>Inactivity quiet/light: sitting, fidgeting feet</t>
  </si>
  <si>
    <t>17302</t>
  </si>
  <si>
    <t>Walking: walking, for exercise, 3.5 to 4 mph, with ski poles, Nordic walking, level, moderate pace</t>
  </si>
  <si>
    <t>17082</t>
  </si>
  <si>
    <t>Walking: hiking or walking at a normal pace through fields and hillsides</t>
  </si>
  <si>
    <t>01015</t>
  </si>
  <si>
    <t>Bicycling: bicycling, general</t>
  </si>
  <si>
    <t>01018</t>
  </si>
  <si>
    <t>Bicycling: bicycling, mountain, general</t>
  </si>
  <si>
    <t>19075</t>
  </si>
  <si>
    <t>Winter activities: skiing, general</t>
  </si>
  <si>
    <t>19190</t>
  </si>
  <si>
    <t>Winter activities: snow shoeing, moderate effort</t>
  </si>
  <si>
    <t>19192</t>
  </si>
  <si>
    <t>Winter activities: snow shoeing, vigorous effort</t>
  </si>
  <si>
    <t>19200</t>
  </si>
  <si>
    <t>Winter activities: snowmobiling, driving, moderate</t>
  </si>
  <si>
    <t>19202</t>
  </si>
  <si>
    <t>Winter activities: snowmobiling, passenger</t>
  </si>
  <si>
    <t>Home activities: non-food shopping, with or without a cart, standing or walking</t>
  </si>
  <si>
    <t>More associated activities from the "Compendium"*</t>
  </si>
  <si>
    <t>Home activities: child care, standing (e.g., dressing, bathing, grooming, feeding, occasional lifting of child), moderate effort</t>
  </si>
  <si>
    <t>One more associated activity from the "Compendium"*</t>
  </si>
  <si>
    <t>04060</t>
  </si>
  <si>
    <t>Fishing and hunting: fishing, ice, sitting</t>
  </si>
  <si>
    <t>Note</t>
  </si>
  <si>
    <t>*The associated activities from the "Compendium" would be added in case the matching activities in the ICATUS 2005 could not fulfill all activities identified in the description of the ICATUS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</si>
</sst>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theme="1"/>
      <name val="Arial Unicode MS"/>
      <family val="2"/>
    </font>
    <font>
      <b/>
      <sz val="9"/>
      <color theme="1"/>
      <name val="Arial Unicode MS"/>
      <family val="2"/>
    </font>
    <font>
      <b/>
      <sz val="10"/>
      <color theme="1"/>
      <name val="Arial Unicode MS"/>
      <family val="2"/>
    </font>
    <font>
      <sz val="10"/>
      <color theme="1"/>
      <name val="Arial Unicode MS"/>
      <family val="2"/>
    </font>
    <font>
      <b/>
      <sz val="8"/>
      <color theme="1"/>
      <name val="Arial Unicode MS"/>
      <family val="2"/>
    </font>
    <font>
      <sz val="10"/>
      <color theme="1"/>
      <name val="Arial Unicode MS"/>
      <family val="2"/>
    </font>
    <font>
      <b/>
      <sz val="11"/>
      <color theme="1"/>
      <name val="Arial Unicode MS"/>
      <family val="2"/>
    </font>
    <font>
      <sz val="9"/>
      <color theme="1"/>
      <name val="Arial Unicode MS"/>
      <family val="2"/>
    </font>
    <font>
      <sz val="10"/>
      <color rgb="FFFF0000"/>
      <name val="Arial Unicode MS"/>
      <family val="2"/>
    </font>
    <font>
      <sz val="10"/>
      <name val="Arial Unicode MS"/>
      <family val="2"/>
    </font>
    <font>
      <b/>
      <sz val="10"/>
      <name val="Arial Unicode MS"/>
      <family val="2"/>
    </font>
    <font>
      <sz val="10"/>
      <color rgb="FFFF0000"/>
      <name val="Arial Unicode MS"/>
      <family val="2"/>
    </font>
    <font>
      <sz val="11"/>
      <color rgb="FFFF0000"/>
      <name val="Arial Unicode MS"/>
      <family val="2"/>
    </font>
    <font>
      <sz val="11"/>
      <color rgb="FFFF0000"/>
      <name val="Arial Unicode MS"/>
      <family val="2"/>
    </font>
    <font>
      <sz val="10"/>
      <name val="Arial Unicode MS"/>
      <family val="2"/>
    </font>
    <font>
      <b/>
      <i/>
      <sz val="10"/>
      <color theme="5" tint="-0.249977111117893"/>
      <name val="Arial Unicode MS"/>
      <family val="2"/>
    </font>
    <font>
      <i/>
      <sz val="10"/>
      <color theme="1"/>
      <name val="Arial Unicode MS"/>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E2E2E2"/>
        <bgColor indexed="64"/>
      </patternFill>
    </fill>
    <fill>
      <patternFill patternType="solid">
        <fgColor rgb="FFFFE8B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cellStyleXfs>
  <cellXfs count="53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4" borderId="18" xfId="0" applyFont="1" applyFill="1" applyBorder="1" applyAlignment="1">
      <alignment horizontal="center" vertical="center"/>
    </xf>
    <xf numFmtId="0" fontId="2" fillId="3" borderId="18" xfId="0" applyFont="1" applyFill="1" applyBorder="1" applyAlignment="1">
      <alignment horizontal="center" vertical="center"/>
    </xf>
    <xf numFmtId="0" fontId="3" fillId="4" borderId="17" xfId="0" applyFont="1" applyFill="1" applyBorder="1"/>
    <xf numFmtId="0" fontId="3" fillId="3" borderId="17" xfId="0" applyFont="1" applyFill="1" applyBorder="1" applyAlignment="1">
      <alignment horizontal="center"/>
    </xf>
    <xf numFmtId="0" fontId="3" fillId="3" borderId="17" xfId="0" applyFont="1" applyFill="1" applyBorder="1"/>
    <xf numFmtId="2" fontId="3" fillId="2" borderId="17" xfId="0" applyNumberFormat="1" applyFont="1" applyFill="1" applyBorder="1" applyAlignment="1">
      <alignment horizontal="center"/>
    </xf>
    <xf numFmtId="0" fontId="3" fillId="2" borderId="17" xfId="0" applyFont="1" applyFill="1" applyBorder="1" applyAlignment="1">
      <alignment horizontal="center"/>
    </xf>
    <xf numFmtId="49" fontId="3" fillId="5" borderId="17" xfId="0" applyNumberFormat="1" applyFont="1" applyFill="1" applyBorder="1" applyAlignment="1">
      <alignment horizontal="center"/>
    </xf>
    <xf numFmtId="0" fontId="3" fillId="5" borderId="17" xfId="0" applyFont="1" applyFill="1" applyBorder="1"/>
    <xf numFmtId="2" fontId="3" fillId="5" borderId="10" xfId="0" applyNumberFormat="1" applyFont="1" applyFill="1" applyBorder="1" applyAlignment="1">
      <alignment horizontal="center"/>
    </xf>
    <xf numFmtId="0" fontId="3" fillId="0" borderId="0" xfId="0" applyFont="1" applyFill="1"/>
    <xf numFmtId="0" fontId="4" fillId="4" borderId="1" xfId="0" quotePrefix="1" applyFont="1" applyFill="1" applyBorder="1" applyAlignment="1">
      <alignment horizontal="center" vertical="center"/>
    </xf>
    <xf numFmtId="0" fontId="4" fillId="4" borderId="4" xfId="0" applyFont="1" applyFill="1" applyBorder="1"/>
    <xf numFmtId="0" fontId="4" fillId="3" borderId="4" xfId="0" applyFont="1" applyFill="1" applyBorder="1" applyAlignment="1">
      <alignment horizontal="center"/>
    </xf>
    <xf numFmtId="0" fontId="4" fillId="3" borderId="4" xfId="0" applyFont="1" applyFill="1" applyBorder="1"/>
    <xf numFmtId="2" fontId="4" fillId="2" borderId="4" xfId="0" applyNumberFormat="1" applyFont="1" applyFill="1" applyBorder="1" applyAlignment="1">
      <alignment horizontal="center"/>
    </xf>
    <xf numFmtId="0" fontId="4" fillId="2" borderId="4" xfId="0" applyFont="1" applyFill="1" applyBorder="1" applyAlignment="1">
      <alignment horizontal="center"/>
    </xf>
    <xf numFmtId="49" fontId="4" fillId="5" borderId="4" xfId="0" applyNumberFormat="1" applyFont="1" applyFill="1" applyBorder="1" applyAlignment="1">
      <alignment horizontal="center"/>
    </xf>
    <xf numFmtId="0" fontId="4" fillId="5" borderId="4" xfId="0" applyFont="1" applyFill="1" applyBorder="1"/>
    <xf numFmtId="2" fontId="4" fillId="5" borderId="11" xfId="0" applyNumberFormat="1" applyFont="1" applyFill="1" applyBorder="1" applyAlignment="1">
      <alignment horizontal="center"/>
    </xf>
    <xf numFmtId="0" fontId="4" fillId="0" borderId="0" xfId="0" applyFont="1" applyFill="1"/>
    <xf numFmtId="0" fontId="4" fillId="4" borderId="2" xfId="0" quotePrefix="1" applyFont="1" applyFill="1" applyBorder="1" applyAlignment="1">
      <alignment horizontal="center" vertical="top"/>
    </xf>
    <xf numFmtId="0" fontId="4" fillId="4" borderId="13" xfId="0" applyFont="1" applyFill="1" applyBorder="1" applyAlignment="1">
      <alignment horizontal="left" vertical="top"/>
    </xf>
    <xf numFmtId="0" fontId="4" fillId="3" borderId="13" xfId="0" applyFont="1" applyFill="1" applyBorder="1" applyAlignment="1">
      <alignment horizontal="center"/>
    </xf>
    <xf numFmtId="0" fontId="4" fillId="3" borderId="13" xfId="0" applyFont="1" applyFill="1" applyBorder="1"/>
    <xf numFmtId="0" fontId="4" fillId="4" borderId="5" xfId="0" quotePrefix="1" applyFont="1" applyFill="1" applyBorder="1" applyAlignment="1">
      <alignment horizontal="center" vertical="top"/>
    </xf>
    <xf numFmtId="0" fontId="4" fillId="4" borderId="0" xfId="0" applyFont="1" applyFill="1" applyBorder="1" applyAlignment="1">
      <alignment horizontal="left" vertical="top"/>
    </xf>
    <xf numFmtId="0" fontId="4" fillId="3" borderId="0" xfId="0" applyFont="1" applyFill="1" applyBorder="1" applyAlignment="1">
      <alignment horizontal="center"/>
    </xf>
    <xf numFmtId="0" fontId="4" fillId="3" borderId="0" xfId="0" applyFont="1" applyFill="1" applyBorder="1"/>
    <xf numFmtId="0" fontId="4" fillId="4" borderId="3" xfId="0" quotePrefix="1" applyFont="1" applyFill="1" applyBorder="1" applyAlignment="1">
      <alignment horizontal="center" vertical="top"/>
    </xf>
    <xf numFmtId="0" fontId="4" fillId="4" borderId="19" xfId="0" applyFont="1" applyFill="1" applyBorder="1" applyAlignment="1">
      <alignment horizontal="left" vertical="top"/>
    </xf>
    <xf numFmtId="0" fontId="4" fillId="3" borderId="19" xfId="0" applyFont="1" applyFill="1" applyBorder="1" applyAlignment="1">
      <alignment horizontal="center"/>
    </xf>
    <xf numFmtId="0" fontId="4" fillId="3" borderId="19" xfId="0" applyFont="1" applyFill="1" applyBorder="1"/>
    <xf numFmtId="0" fontId="4" fillId="4" borderId="16" xfId="0" applyFont="1" applyFill="1" applyBorder="1"/>
    <xf numFmtId="0" fontId="4" fillId="3" borderId="16" xfId="0" applyFont="1" applyFill="1" applyBorder="1" applyAlignment="1">
      <alignment horizontal="center"/>
    </xf>
    <xf numFmtId="0" fontId="4" fillId="3" borderId="16" xfId="0" applyFont="1" applyFill="1" applyBorder="1"/>
    <xf numFmtId="2" fontId="4" fillId="2" borderId="16" xfId="0" applyNumberFormat="1" applyFont="1" applyFill="1" applyBorder="1" applyAlignment="1">
      <alignment horizontal="center"/>
    </xf>
    <xf numFmtId="0" fontId="4" fillId="2" borderId="16" xfId="0" applyFont="1" applyFill="1" applyBorder="1" applyAlignment="1">
      <alignment horizontal="center"/>
    </xf>
    <xf numFmtId="49" fontId="4" fillId="5" borderId="16" xfId="0" applyNumberFormat="1" applyFont="1" applyFill="1" applyBorder="1" applyAlignment="1">
      <alignment horizontal="center"/>
    </xf>
    <xf numFmtId="0" fontId="4" fillId="5" borderId="16" xfId="0" applyFont="1" applyFill="1" applyBorder="1"/>
    <xf numFmtId="2" fontId="4" fillId="5" borderId="12" xfId="0" applyNumberFormat="1" applyFont="1" applyFill="1" applyBorder="1" applyAlignment="1">
      <alignment horizontal="center"/>
    </xf>
    <xf numFmtId="0" fontId="4" fillId="4" borderId="6" xfId="0" applyFont="1" applyFill="1" applyBorder="1" applyAlignment="1">
      <alignment horizontal="left" vertical="top"/>
    </xf>
    <xf numFmtId="0" fontId="4" fillId="4" borderId="7" xfId="0" applyFont="1" applyFill="1" applyBorder="1" applyAlignment="1">
      <alignment horizontal="left" vertical="top"/>
    </xf>
    <xf numFmtId="0" fontId="4" fillId="4" borderId="8" xfId="0" applyFont="1" applyFill="1" applyBorder="1" applyAlignment="1">
      <alignment horizontal="left" vertical="top"/>
    </xf>
    <xf numFmtId="49" fontId="4" fillId="3" borderId="4" xfId="0" applyNumberFormat="1" applyFont="1" applyFill="1" applyBorder="1" applyAlignment="1">
      <alignment horizontal="center"/>
    </xf>
    <xf numFmtId="0" fontId="2" fillId="5" borderId="18" xfId="0" applyFont="1" applyFill="1" applyBorder="1" applyAlignment="1">
      <alignment horizontal="center" vertical="center"/>
    </xf>
    <xf numFmtId="0" fontId="2" fillId="5" borderId="18" xfId="0" applyFont="1" applyFill="1" applyBorder="1" applyAlignment="1">
      <alignment horizontal="left" vertical="center"/>
    </xf>
    <xf numFmtId="0" fontId="2" fillId="5" borderId="2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5" xfId="0" applyFont="1" applyFill="1" applyBorder="1" applyAlignment="1">
      <alignment horizontal="center" vertical="center"/>
    </xf>
    <xf numFmtId="49" fontId="4" fillId="4" borderId="5" xfId="0" applyNumberFormat="1" applyFont="1" applyFill="1" applyBorder="1" applyAlignment="1">
      <alignment horizontal="center" vertical="center"/>
    </xf>
    <xf numFmtId="49" fontId="4" fillId="4" borderId="26" xfId="0" applyNumberFormat="1" applyFont="1" applyFill="1" applyBorder="1" applyAlignment="1">
      <alignment horizontal="center" vertical="center"/>
    </xf>
    <xf numFmtId="0" fontId="4" fillId="4" borderId="6" xfId="0" applyFont="1" applyFill="1" applyBorder="1"/>
    <xf numFmtId="0" fontId="4" fillId="4" borderId="7" xfId="0" applyFont="1" applyFill="1" applyBorder="1"/>
    <xf numFmtId="0" fontId="4" fillId="4" borderId="8" xfId="0" applyFont="1" applyFill="1" applyBorder="1"/>
    <xf numFmtId="0" fontId="4" fillId="4" borderId="29" xfId="0" applyFont="1" applyFill="1" applyBorder="1"/>
    <xf numFmtId="2" fontId="4" fillId="2" borderId="13" xfId="0" applyNumberFormat="1" applyFont="1" applyFill="1" applyBorder="1" applyAlignment="1">
      <alignment horizontal="center"/>
    </xf>
    <xf numFmtId="0" fontId="4" fillId="2" borderId="13" xfId="0"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Border="1" applyAlignment="1">
      <alignment horizontal="center"/>
    </xf>
    <xf numFmtId="2" fontId="4" fillId="2" borderId="19" xfId="0" applyNumberFormat="1" applyFont="1" applyFill="1" applyBorder="1" applyAlignment="1">
      <alignment horizontal="center"/>
    </xf>
    <xf numFmtId="0" fontId="4" fillId="2" borderId="19" xfId="0" applyFont="1" applyFill="1" applyBorder="1" applyAlignment="1">
      <alignment horizontal="center"/>
    </xf>
    <xf numFmtId="49" fontId="4" fillId="3" borderId="13" xfId="0" applyNumberFormat="1" applyFont="1" applyFill="1" applyBorder="1" applyAlignment="1">
      <alignment horizontal="center"/>
    </xf>
    <xf numFmtId="0" fontId="4" fillId="3" borderId="18" xfId="0" applyFont="1" applyFill="1" applyBorder="1" applyAlignment="1">
      <alignment horizontal="center"/>
    </xf>
    <xf numFmtId="0" fontId="4" fillId="3" borderId="18" xfId="0" applyFont="1" applyFill="1" applyBorder="1"/>
    <xf numFmtId="2" fontId="4" fillId="2" borderId="18" xfId="0" applyNumberFormat="1" applyFont="1" applyFill="1" applyBorder="1" applyAlignment="1">
      <alignment horizontal="center"/>
    </xf>
    <xf numFmtId="0" fontId="4" fillId="2" borderId="18" xfId="0" applyFont="1" applyFill="1" applyBorder="1" applyAlignment="1">
      <alignment horizontal="center"/>
    </xf>
    <xf numFmtId="49" fontId="4" fillId="4" borderId="3" xfId="0" applyNumberFormat="1" applyFont="1" applyFill="1" applyBorder="1" applyAlignment="1">
      <alignment horizontal="center" vertical="center"/>
    </xf>
    <xf numFmtId="0" fontId="3" fillId="4" borderId="28" xfId="0" quotePrefix="1" applyFont="1" applyFill="1" applyBorder="1" applyAlignment="1">
      <alignment horizontal="center"/>
    </xf>
    <xf numFmtId="0" fontId="3" fillId="4" borderId="28" xfId="0" applyFont="1" applyFill="1" applyBorder="1" applyAlignment="1">
      <alignment horizontal="center"/>
    </xf>
    <xf numFmtId="0" fontId="4" fillId="4" borderId="9" xfId="0" applyFont="1" applyFill="1" applyBorder="1" applyAlignment="1">
      <alignment horizontal="center"/>
    </xf>
    <xf numFmtId="0" fontId="4" fillId="4" borderId="25" xfId="0" applyFont="1" applyFill="1" applyBorder="1" applyAlignment="1">
      <alignment horizontal="center"/>
    </xf>
    <xf numFmtId="49" fontId="3" fillId="4" borderId="27" xfId="0" applyNumberFormat="1" applyFont="1" applyFill="1" applyBorder="1" applyAlignment="1">
      <alignment horizontal="center"/>
    </xf>
    <xf numFmtId="49" fontId="3" fillId="4" borderId="28" xfId="0" applyNumberFormat="1" applyFont="1" applyFill="1" applyBorder="1" applyAlignment="1">
      <alignment horizontal="center"/>
    </xf>
    <xf numFmtId="0" fontId="1" fillId="0" borderId="0" xfId="0" applyFont="1" applyFill="1" applyBorder="1"/>
    <xf numFmtId="0" fontId="1" fillId="0" borderId="0" xfId="0" applyFont="1" applyFill="1" applyBorder="1" applyAlignment="1">
      <alignment horizontal="center"/>
    </xf>
    <xf numFmtId="0" fontId="6" fillId="4" borderId="9" xfId="0" applyFont="1" applyFill="1" applyBorder="1" applyAlignment="1">
      <alignment horizontal="center"/>
    </xf>
    <xf numFmtId="49" fontId="6" fillId="4" borderId="5" xfId="0" applyNumberFormat="1" applyFont="1" applyFill="1" applyBorder="1" applyAlignment="1">
      <alignment horizontal="center"/>
    </xf>
    <xf numFmtId="0" fontId="6" fillId="4" borderId="5" xfId="0" quotePrefix="1" applyFont="1" applyFill="1" applyBorder="1" applyAlignment="1">
      <alignment horizontal="center"/>
    </xf>
    <xf numFmtId="0" fontId="6" fillId="4" borderId="0" xfId="0" applyFont="1" applyFill="1" applyBorder="1"/>
    <xf numFmtId="49" fontId="6" fillId="4" borderId="9" xfId="0" applyNumberFormat="1" applyFont="1" applyFill="1" applyBorder="1" applyAlignment="1">
      <alignment horizontal="center"/>
    </xf>
    <xf numFmtId="0" fontId="6" fillId="4" borderId="5" xfId="0" applyFont="1" applyFill="1" applyBorder="1" applyAlignment="1">
      <alignment horizontal="center"/>
    </xf>
    <xf numFmtId="49" fontId="6" fillId="4" borderId="5" xfId="0" quotePrefix="1" applyNumberFormat="1" applyFont="1" applyFill="1" applyBorder="1" applyAlignment="1">
      <alignment horizontal="center"/>
    </xf>
    <xf numFmtId="0" fontId="6" fillId="4" borderId="0" xfId="0" quotePrefix="1" applyFont="1" applyFill="1" applyBorder="1" applyAlignment="1">
      <alignment horizontal="left"/>
    </xf>
    <xf numFmtId="0" fontId="6" fillId="4" borderId="0" xfId="0" applyFont="1" applyFill="1" applyBorder="1" applyAlignment="1">
      <alignment horizontal="left"/>
    </xf>
    <xf numFmtId="0" fontId="6" fillId="4" borderId="0" xfId="0" quotePrefix="1" applyFont="1" applyFill="1" applyBorder="1"/>
    <xf numFmtId="49" fontId="6" fillId="4" borderId="9" xfId="0" quotePrefix="1" applyNumberFormat="1" applyFont="1" applyFill="1" applyBorder="1" applyAlignment="1">
      <alignment horizontal="center"/>
    </xf>
    <xf numFmtId="49" fontId="6" fillId="4" borderId="0" xfId="0" applyNumberFormat="1" applyFont="1" applyFill="1" applyBorder="1" applyAlignment="1">
      <alignment horizontal="left"/>
    </xf>
    <xf numFmtId="49" fontId="6" fillId="4" borderId="0" xfId="0" applyNumberFormat="1" applyFont="1" applyFill="1" applyBorder="1"/>
    <xf numFmtId="0" fontId="6" fillId="4" borderId="25" xfId="0" applyFont="1" applyFill="1" applyBorder="1" applyAlignment="1">
      <alignment horizontal="center"/>
    </xf>
    <xf numFmtId="49" fontId="6" fillId="4" borderId="26" xfId="0" applyNumberFormat="1" applyFont="1" applyFill="1" applyBorder="1" applyAlignment="1">
      <alignment horizontal="center"/>
    </xf>
    <xf numFmtId="0" fontId="6" fillId="4" borderId="18" xfId="0" applyFont="1" applyFill="1" applyBorder="1"/>
    <xf numFmtId="49" fontId="6" fillId="4" borderId="0" xfId="0" quotePrefix="1" applyNumberFormat="1" applyFont="1" applyFill="1" applyBorder="1" applyAlignment="1">
      <alignment horizontal="left"/>
    </xf>
    <xf numFmtId="49" fontId="6" fillId="4" borderId="25" xfId="0" applyNumberFormat="1" applyFont="1" applyFill="1" applyBorder="1" applyAlignment="1">
      <alignment horizontal="center"/>
    </xf>
    <xf numFmtId="49" fontId="6" fillId="3" borderId="0" xfId="0" applyNumberFormat="1" applyFont="1" applyFill="1" applyBorder="1" applyAlignment="1">
      <alignment horizontal="center"/>
    </xf>
    <xf numFmtId="0" fontId="6" fillId="3" borderId="0" xfId="0" applyFont="1" applyFill="1" applyBorder="1"/>
    <xf numFmtId="0" fontId="6" fillId="3" borderId="0" xfId="0" quotePrefix="1" applyFont="1" applyFill="1" applyBorder="1" applyAlignment="1">
      <alignment horizontal="center"/>
    </xf>
    <xf numFmtId="0" fontId="6" fillId="3" borderId="0" xfId="0" quotePrefix="1" applyFont="1" applyFill="1" applyBorder="1" applyAlignment="1">
      <alignment horizontal="left"/>
    </xf>
    <xf numFmtId="0" fontId="6" fillId="3" borderId="0" xfId="0" applyFont="1" applyFill="1" applyBorder="1" applyAlignment="1">
      <alignment horizontal="center"/>
    </xf>
    <xf numFmtId="0" fontId="6" fillId="3" borderId="0" xfId="0" applyFont="1" applyFill="1" applyBorder="1" applyAlignment="1">
      <alignment horizontal="left"/>
    </xf>
    <xf numFmtId="0" fontId="6" fillId="3" borderId="0" xfId="0" quotePrefix="1" applyFont="1" applyFill="1" applyBorder="1"/>
    <xf numFmtId="49" fontId="6" fillId="3" borderId="0" xfId="0" applyNumberFormat="1" applyFont="1" applyFill="1" applyBorder="1" applyAlignment="1">
      <alignment horizontal="left"/>
    </xf>
    <xf numFmtId="49" fontId="6" fillId="3" borderId="0" xfId="0" quotePrefix="1" applyNumberFormat="1" applyFont="1" applyFill="1" applyBorder="1" applyAlignment="1">
      <alignment horizontal="left"/>
    </xf>
    <xf numFmtId="49" fontId="6" fillId="3" borderId="0" xfId="0" applyNumberFormat="1" applyFont="1" applyFill="1" applyBorder="1"/>
    <xf numFmtId="49" fontId="6" fillId="3" borderId="0" xfId="0" quotePrefix="1" applyNumberFormat="1" applyFont="1" applyFill="1" applyBorder="1" applyAlignment="1">
      <alignment horizontal="center"/>
    </xf>
    <xf numFmtId="0" fontId="6" fillId="3" borderId="18" xfId="0" applyFont="1" applyFill="1" applyBorder="1" applyAlignment="1">
      <alignment horizontal="center"/>
    </xf>
    <xf numFmtId="0" fontId="6" fillId="3" borderId="18" xfId="0" applyFont="1" applyFill="1" applyBorder="1"/>
    <xf numFmtId="2" fontId="6" fillId="2" borderId="0" xfId="0" applyNumberFormat="1" applyFont="1" applyFill="1" applyBorder="1" applyAlignment="1">
      <alignment horizontal="center"/>
    </xf>
    <xf numFmtId="0" fontId="6" fillId="2" borderId="0" xfId="0" applyFont="1" applyFill="1" applyBorder="1" applyAlignment="1">
      <alignment horizontal="center"/>
    </xf>
    <xf numFmtId="2" fontId="6" fillId="2" borderId="18" xfId="0" applyNumberFormat="1" applyFont="1" applyFill="1" applyBorder="1" applyAlignment="1">
      <alignment horizontal="center"/>
    </xf>
    <xf numFmtId="0" fontId="6" fillId="2" borderId="18" xfId="0" applyFont="1" applyFill="1" applyBorder="1" applyAlignment="1">
      <alignment horizontal="center"/>
    </xf>
    <xf numFmtId="49" fontId="6" fillId="5" borderId="0" xfId="0" applyNumberFormat="1" applyFont="1" applyFill="1" applyBorder="1" applyAlignment="1">
      <alignment horizontal="center"/>
    </xf>
    <xf numFmtId="0" fontId="6" fillId="5" borderId="0" xfId="0" applyFont="1" applyFill="1" applyBorder="1"/>
    <xf numFmtId="2" fontId="6" fillId="5" borderId="31" xfId="0" applyNumberFormat="1" applyFont="1" applyFill="1" applyBorder="1" applyAlignment="1">
      <alignment horizontal="center"/>
    </xf>
    <xf numFmtId="49" fontId="6" fillId="5" borderId="18" xfId="0" applyNumberFormat="1" applyFont="1" applyFill="1" applyBorder="1" applyAlignment="1">
      <alignment horizontal="center"/>
    </xf>
    <xf numFmtId="0" fontId="6" fillId="5" borderId="18" xfId="0" applyFont="1" applyFill="1" applyBorder="1"/>
    <xf numFmtId="2" fontId="6" fillId="5" borderId="22" xfId="0" applyNumberFormat="1" applyFont="1" applyFill="1" applyBorder="1" applyAlignment="1">
      <alignment horizontal="center"/>
    </xf>
    <xf numFmtId="0" fontId="1" fillId="0" borderId="19" xfId="0" applyFont="1" applyFill="1" applyBorder="1"/>
    <xf numFmtId="49" fontId="6" fillId="4" borderId="3" xfId="0" applyNumberFormat="1" applyFont="1" applyFill="1" applyBorder="1" applyAlignment="1">
      <alignment horizontal="center"/>
    </xf>
    <xf numFmtId="0" fontId="6" fillId="4" borderId="3" xfId="0" quotePrefix="1" applyFont="1" applyFill="1" applyBorder="1" applyAlignment="1">
      <alignment horizontal="center"/>
    </xf>
    <xf numFmtId="0" fontId="6" fillId="4" borderId="19" xfId="0" applyFont="1" applyFill="1" applyBorder="1"/>
    <xf numFmtId="49" fontId="6" fillId="3" borderId="19" xfId="0" applyNumberFormat="1" applyFont="1" applyFill="1" applyBorder="1" applyAlignment="1">
      <alignment horizontal="center"/>
    </xf>
    <xf numFmtId="0" fontId="6" fillId="3" borderId="19" xfId="0" applyFont="1" applyFill="1" applyBorder="1"/>
    <xf numFmtId="2" fontId="6" fillId="2" borderId="19" xfId="0" applyNumberFormat="1" applyFont="1" applyFill="1" applyBorder="1" applyAlignment="1">
      <alignment horizontal="center"/>
    </xf>
    <xf numFmtId="0" fontId="6" fillId="2" borderId="19" xfId="0" applyFont="1" applyFill="1" applyBorder="1" applyAlignment="1">
      <alignment horizontal="center"/>
    </xf>
    <xf numFmtId="49" fontId="6" fillId="5" borderId="19" xfId="0" applyNumberFormat="1" applyFont="1" applyFill="1" applyBorder="1" applyAlignment="1">
      <alignment horizontal="center"/>
    </xf>
    <xf numFmtId="0" fontId="6" fillId="5" borderId="19" xfId="0" applyFont="1" applyFill="1" applyBorder="1"/>
    <xf numFmtId="2" fontId="6" fillId="5" borderId="32" xfId="0" applyNumberFormat="1" applyFont="1" applyFill="1" applyBorder="1" applyAlignment="1">
      <alignment horizontal="center"/>
    </xf>
    <xf numFmtId="0" fontId="6" fillId="4" borderId="3" xfId="0" applyFont="1" applyFill="1" applyBorder="1" applyAlignment="1">
      <alignment horizontal="center"/>
    </xf>
    <xf numFmtId="49" fontId="6" fillId="4" borderId="3" xfId="0" quotePrefix="1" applyNumberFormat="1" applyFont="1" applyFill="1" applyBorder="1" applyAlignment="1">
      <alignment horizontal="center"/>
    </xf>
    <xf numFmtId="0" fontId="6" fillId="4" borderId="19" xfId="0" quotePrefix="1" applyFont="1" applyFill="1" applyBorder="1" applyAlignment="1">
      <alignment horizontal="left"/>
    </xf>
    <xf numFmtId="0" fontId="6" fillId="3" borderId="19" xfId="0" quotePrefix="1" applyFont="1" applyFill="1" applyBorder="1" applyAlignment="1">
      <alignment horizontal="center"/>
    </xf>
    <xf numFmtId="0" fontId="6" fillId="3" borderId="19" xfId="0" quotePrefix="1" applyFont="1" applyFill="1" applyBorder="1" applyAlignment="1">
      <alignment horizontal="left"/>
    </xf>
    <xf numFmtId="0" fontId="6" fillId="4" borderId="19" xfId="0" applyFont="1" applyFill="1" applyBorder="1" applyAlignment="1">
      <alignment horizontal="left"/>
    </xf>
    <xf numFmtId="0" fontId="6" fillId="3" borderId="19" xfId="0" applyFont="1" applyFill="1" applyBorder="1" applyAlignment="1">
      <alignment horizontal="center"/>
    </xf>
    <xf numFmtId="0" fontId="6" fillId="3" borderId="19" xfId="0" applyFont="1" applyFill="1" applyBorder="1" applyAlignment="1">
      <alignment horizontal="left"/>
    </xf>
    <xf numFmtId="49" fontId="6" fillId="3" borderId="19" xfId="0" quotePrefix="1" applyNumberFormat="1" applyFont="1" applyFill="1" applyBorder="1" applyAlignment="1">
      <alignment horizontal="left"/>
    </xf>
    <xf numFmtId="0" fontId="6" fillId="4" borderId="19" xfId="0" quotePrefix="1" applyFont="1" applyFill="1" applyBorder="1"/>
    <xf numFmtId="0" fontId="6" fillId="3" borderId="19" xfId="0" quotePrefix="1" applyFont="1" applyFill="1" applyBorder="1"/>
    <xf numFmtId="49" fontId="6" fillId="4" borderId="19" xfId="0" applyNumberFormat="1" applyFont="1" applyFill="1" applyBorder="1" applyAlignment="1">
      <alignment horizontal="left"/>
    </xf>
    <xf numFmtId="49" fontId="6" fillId="3" borderId="19" xfId="0" applyNumberFormat="1" applyFont="1" applyFill="1" applyBorder="1" applyAlignment="1">
      <alignment horizontal="left"/>
    </xf>
    <xf numFmtId="49" fontId="6" fillId="4" borderId="19" xfId="0" applyNumberFormat="1" applyFont="1" applyFill="1" applyBorder="1"/>
    <xf numFmtId="49" fontId="6" fillId="3" borderId="19" xfId="0" applyNumberFormat="1" applyFont="1" applyFill="1" applyBorder="1"/>
    <xf numFmtId="49" fontId="6" fillId="4" borderId="19" xfId="0" quotePrefix="1" applyNumberFormat="1" applyFont="1" applyFill="1" applyBorder="1" applyAlignment="1">
      <alignment horizontal="left"/>
    </xf>
    <xf numFmtId="49" fontId="6" fillId="3" borderId="19" xfId="0" quotePrefix="1" applyNumberFormat="1" applyFont="1" applyFill="1" applyBorder="1" applyAlignment="1">
      <alignment horizontal="center"/>
    </xf>
    <xf numFmtId="0" fontId="3" fillId="4" borderId="17" xfId="0" applyFont="1" applyFill="1" applyBorder="1" applyAlignment="1">
      <alignment horizontal="left"/>
    </xf>
    <xf numFmtId="0" fontId="3" fillId="3" borderId="17" xfId="0" applyFont="1" applyFill="1" applyBorder="1" applyAlignment="1">
      <alignment horizontal="left"/>
    </xf>
    <xf numFmtId="0" fontId="7" fillId="0" borderId="19" xfId="0" applyFont="1" applyFill="1" applyBorder="1"/>
    <xf numFmtId="49" fontId="3" fillId="3" borderId="17" xfId="0" applyNumberFormat="1" applyFont="1" applyFill="1" applyBorder="1" applyAlignment="1">
      <alignment horizontal="center"/>
    </xf>
    <xf numFmtId="49" fontId="6" fillId="4" borderId="2" xfId="0" applyNumberFormat="1" applyFont="1" applyFill="1" applyBorder="1" applyAlignment="1">
      <alignment horizontal="center"/>
    </xf>
    <xf numFmtId="0" fontId="6" fillId="4" borderId="2" xfId="0" quotePrefix="1" applyFont="1" applyFill="1" applyBorder="1" applyAlignment="1">
      <alignment horizontal="center"/>
    </xf>
    <xf numFmtId="0" fontId="6" fillId="4" borderId="13" xfId="0" applyFont="1" applyFill="1" applyBorder="1"/>
    <xf numFmtId="49" fontId="6" fillId="3" borderId="13" xfId="0" applyNumberFormat="1" applyFont="1" applyFill="1" applyBorder="1" applyAlignment="1">
      <alignment horizontal="center"/>
    </xf>
    <xf numFmtId="0" fontId="6" fillId="3" borderId="13" xfId="0" applyFont="1" applyFill="1" applyBorder="1"/>
    <xf numFmtId="2" fontId="6" fillId="2" borderId="13" xfId="0" applyNumberFormat="1" applyFont="1" applyFill="1" applyBorder="1" applyAlignment="1">
      <alignment horizontal="center"/>
    </xf>
    <xf numFmtId="0" fontId="6" fillId="2" borderId="13" xfId="0" applyFont="1" applyFill="1" applyBorder="1" applyAlignment="1">
      <alignment horizontal="center"/>
    </xf>
    <xf numFmtId="49" fontId="6" fillId="5" borderId="13" xfId="0" applyNumberFormat="1" applyFont="1" applyFill="1" applyBorder="1" applyAlignment="1">
      <alignment horizontal="center"/>
    </xf>
    <xf numFmtId="0" fontId="6" fillId="5" borderId="13" xfId="0" applyFont="1" applyFill="1" applyBorder="1"/>
    <xf numFmtId="2" fontId="6" fillId="5" borderId="33" xfId="0" applyNumberFormat="1" applyFont="1" applyFill="1" applyBorder="1" applyAlignment="1">
      <alignment horizontal="center"/>
    </xf>
    <xf numFmtId="49" fontId="3" fillId="4" borderId="24" xfId="0" applyNumberFormat="1" applyFont="1" applyFill="1" applyBorder="1" applyAlignment="1">
      <alignment horizontal="center"/>
    </xf>
    <xf numFmtId="0" fontId="3" fillId="4" borderId="24" xfId="0" quotePrefix="1" applyFont="1" applyFill="1" applyBorder="1" applyAlignment="1">
      <alignment horizontal="center"/>
    </xf>
    <xf numFmtId="0" fontId="7" fillId="0" borderId="0" xfId="0" applyFont="1" applyFill="1" applyBorder="1"/>
    <xf numFmtId="0" fontId="1" fillId="0" borderId="23" xfId="0" applyFont="1" applyFill="1" applyBorder="1"/>
    <xf numFmtId="0" fontId="7" fillId="0" borderId="23" xfId="0" applyFont="1" applyFill="1" applyBorder="1"/>
    <xf numFmtId="0" fontId="8" fillId="0" borderId="0" xfId="0" applyFont="1" applyFill="1" applyBorder="1" applyAlignment="1">
      <alignment horizontal="left"/>
    </xf>
    <xf numFmtId="0" fontId="8" fillId="0" borderId="0" xfId="0" applyFont="1"/>
    <xf numFmtId="49" fontId="4" fillId="5" borderId="0" xfId="0" applyNumberFormat="1" applyFont="1" applyFill="1" applyBorder="1" applyAlignment="1">
      <alignment horizontal="center"/>
    </xf>
    <xf numFmtId="0" fontId="4" fillId="5" borderId="0" xfId="0" applyFont="1" applyFill="1" applyBorder="1"/>
    <xf numFmtId="49" fontId="4" fillId="4" borderId="0" xfId="0" quotePrefix="1" applyNumberFormat="1" applyFont="1" applyFill="1" applyBorder="1" applyAlignment="1">
      <alignment horizontal="left"/>
    </xf>
    <xf numFmtId="49" fontId="4" fillId="4" borderId="0" xfId="0" applyNumberFormat="1" applyFont="1" applyFill="1" applyBorder="1"/>
    <xf numFmtId="0" fontId="4" fillId="4" borderId="0" xfId="0" quotePrefix="1" applyFont="1" applyFill="1" applyBorder="1"/>
    <xf numFmtId="49" fontId="4" fillId="4" borderId="0" xfId="0" applyNumberFormat="1" applyFont="1" applyFill="1" applyBorder="1" applyAlignment="1">
      <alignment horizontal="left"/>
    </xf>
    <xf numFmtId="0" fontId="4" fillId="4" borderId="0" xfId="0" applyFont="1" applyFill="1" applyBorder="1"/>
    <xf numFmtId="0" fontId="4" fillId="3" borderId="0" xfId="0" quotePrefix="1" applyFont="1" applyFill="1" applyBorder="1" applyAlignment="1">
      <alignment horizontal="center"/>
    </xf>
    <xf numFmtId="49" fontId="4" fillId="3" borderId="0" xfId="0" quotePrefix="1" applyNumberFormat="1" applyFont="1" applyFill="1" applyBorder="1" applyAlignment="1">
      <alignment horizontal="center"/>
    </xf>
    <xf numFmtId="49" fontId="4" fillId="3" borderId="0" xfId="0" quotePrefix="1" applyNumberFormat="1" applyFont="1" applyFill="1" applyBorder="1" applyAlignment="1">
      <alignment horizontal="left"/>
    </xf>
    <xf numFmtId="49" fontId="4" fillId="3" borderId="0" xfId="0" applyNumberFormat="1" applyFont="1" applyFill="1" applyBorder="1" applyAlignment="1">
      <alignment horizontal="center"/>
    </xf>
    <xf numFmtId="49" fontId="4" fillId="3" borderId="0" xfId="0" applyNumberFormat="1" applyFont="1" applyFill="1" applyBorder="1"/>
    <xf numFmtId="0" fontId="4" fillId="3" borderId="0" xfId="0" quotePrefix="1" applyFont="1" applyFill="1" applyBorder="1"/>
    <xf numFmtId="49" fontId="4" fillId="3" borderId="0" xfId="0" applyNumberFormat="1" applyFont="1" applyFill="1" applyBorder="1" applyAlignment="1">
      <alignment horizontal="left"/>
    </xf>
    <xf numFmtId="2" fontId="4" fillId="5" borderId="31" xfId="0" applyNumberFormat="1" applyFont="1" applyFill="1" applyBorder="1" applyAlignment="1">
      <alignment horizontal="center"/>
    </xf>
    <xf numFmtId="49" fontId="4" fillId="4" borderId="18" xfId="0" applyNumberFormat="1" applyFont="1" applyFill="1" applyBorder="1"/>
    <xf numFmtId="49" fontId="4" fillId="3" borderId="18" xfId="0" applyNumberFormat="1" applyFont="1" applyFill="1" applyBorder="1" applyAlignment="1">
      <alignment horizontal="center"/>
    </xf>
    <xf numFmtId="49" fontId="4" fillId="3" borderId="18" xfId="0" applyNumberFormat="1" applyFont="1" applyFill="1" applyBorder="1"/>
    <xf numFmtId="49" fontId="4" fillId="5" borderId="18" xfId="0" applyNumberFormat="1" applyFont="1" applyFill="1" applyBorder="1" applyAlignment="1">
      <alignment horizontal="center"/>
    </xf>
    <xf numFmtId="0" fontId="4" fillId="5" borderId="18" xfId="0" applyFont="1" applyFill="1" applyBorder="1"/>
    <xf numFmtId="2" fontId="4" fillId="5" borderId="22" xfId="0" applyNumberFormat="1" applyFont="1" applyFill="1" applyBorder="1" applyAlignment="1">
      <alignment horizontal="center"/>
    </xf>
    <xf numFmtId="0" fontId="4" fillId="4" borderId="18" xfId="0" applyFont="1" applyFill="1" applyBorder="1"/>
    <xf numFmtId="0" fontId="4" fillId="4" borderId="4" xfId="0" quotePrefix="1" applyFont="1" applyFill="1" applyBorder="1" applyAlignment="1">
      <alignment horizontal="left"/>
    </xf>
    <xf numFmtId="0" fontId="4" fillId="3" borderId="4" xfId="0" quotePrefix="1" applyFont="1" applyFill="1" applyBorder="1" applyAlignment="1">
      <alignment horizontal="center"/>
    </xf>
    <xf numFmtId="0" fontId="4" fillId="3" borderId="4" xfId="0" quotePrefix="1" applyFont="1" applyFill="1" applyBorder="1" applyAlignment="1">
      <alignment horizontal="left"/>
    </xf>
    <xf numFmtId="0" fontId="4" fillId="4" borderId="19" xfId="0" quotePrefix="1" applyFont="1" applyFill="1" applyBorder="1"/>
    <xf numFmtId="0" fontId="4" fillId="3" borderId="19" xfId="0" quotePrefix="1" applyFont="1" applyFill="1" applyBorder="1" applyAlignment="1">
      <alignment horizontal="center"/>
    </xf>
    <xf numFmtId="0" fontId="4" fillId="3" borderId="19" xfId="0" quotePrefix="1" applyFont="1" applyFill="1" applyBorder="1"/>
    <xf numFmtId="49" fontId="4" fillId="5" borderId="19" xfId="0" applyNumberFormat="1" applyFont="1" applyFill="1" applyBorder="1" applyAlignment="1">
      <alignment horizontal="center"/>
    </xf>
    <xf numFmtId="0" fontId="4" fillId="5" borderId="19" xfId="0" applyFont="1" applyFill="1" applyBorder="1"/>
    <xf numFmtId="2" fontId="4" fillId="5" borderId="32" xfId="0" applyNumberFormat="1" applyFont="1" applyFill="1" applyBorder="1" applyAlignment="1">
      <alignment horizontal="center"/>
    </xf>
    <xf numFmtId="49" fontId="4" fillId="4" borderId="19" xfId="0" applyNumberFormat="1" applyFont="1" applyFill="1" applyBorder="1" applyAlignment="1">
      <alignment horizontal="left"/>
    </xf>
    <xf numFmtId="49" fontId="4" fillId="3" borderId="19" xfId="0" applyNumberFormat="1" applyFont="1" applyFill="1" applyBorder="1" applyAlignment="1">
      <alignment horizontal="center"/>
    </xf>
    <xf numFmtId="49" fontId="4" fillId="3" borderId="19" xfId="0" applyNumberFormat="1" applyFont="1" applyFill="1" applyBorder="1" applyAlignment="1">
      <alignment horizontal="left"/>
    </xf>
    <xf numFmtId="49" fontId="4" fillId="4" borderId="4" xfId="0" quotePrefix="1" applyNumberFormat="1" applyFont="1" applyFill="1" applyBorder="1" applyAlignment="1">
      <alignment horizontal="left"/>
    </xf>
    <xf numFmtId="49" fontId="4" fillId="3" borderId="4" xfId="0" quotePrefix="1" applyNumberFormat="1" applyFont="1" applyFill="1" applyBorder="1" applyAlignment="1">
      <alignment horizontal="center"/>
    </xf>
    <xf numFmtId="49" fontId="4" fillId="3" borderId="4" xfId="0" quotePrefix="1" applyNumberFormat="1" applyFont="1" applyFill="1" applyBorder="1" applyAlignment="1">
      <alignment horizontal="left"/>
    </xf>
    <xf numFmtId="49" fontId="4" fillId="4" borderId="19" xfId="0" applyNumberFormat="1" applyFont="1" applyFill="1" applyBorder="1"/>
    <xf numFmtId="49" fontId="4" fillId="3" borderId="19" xfId="0" applyNumberFormat="1" applyFont="1" applyFill="1" applyBorder="1"/>
    <xf numFmtId="49" fontId="4" fillId="4" borderId="4" xfId="0" applyNumberFormat="1" applyFont="1" applyFill="1" applyBorder="1" applyAlignment="1">
      <alignment horizontal="left"/>
    </xf>
    <xf numFmtId="49" fontId="4" fillId="3" borderId="4" xfId="0" applyNumberFormat="1" applyFont="1" applyFill="1" applyBorder="1" applyAlignment="1">
      <alignment horizontal="left"/>
    </xf>
    <xf numFmtId="49" fontId="4" fillId="4" borderId="4" xfId="0" applyNumberFormat="1" applyFont="1" applyFill="1" applyBorder="1"/>
    <xf numFmtId="49" fontId="4" fillId="3" borderId="4" xfId="0" applyNumberFormat="1" applyFont="1" applyFill="1" applyBorder="1"/>
    <xf numFmtId="49" fontId="3" fillId="4" borderId="17" xfId="0" applyNumberFormat="1" applyFont="1" applyFill="1" applyBorder="1"/>
    <xf numFmtId="49" fontId="3" fillId="3" borderId="17" xfId="0" applyNumberFormat="1" applyFont="1" applyFill="1" applyBorder="1" applyAlignment="1">
      <alignment horizontal="left"/>
    </xf>
    <xf numFmtId="49" fontId="4" fillId="4" borderId="19" xfId="0" quotePrefix="1" applyNumberFormat="1" applyFont="1" applyFill="1" applyBorder="1" applyAlignment="1">
      <alignment horizontal="left"/>
    </xf>
    <xf numFmtId="49" fontId="4" fillId="3" borderId="19" xfId="0" quotePrefix="1" applyNumberFormat="1" applyFont="1" applyFill="1" applyBorder="1" applyAlignment="1">
      <alignment horizontal="center"/>
    </xf>
    <xf numFmtId="49" fontId="4" fillId="3" borderId="19" xfId="0" quotePrefix="1" applyNumberFormat="1" applyFont="1" applyFill="1" applyBorder="1" applyAlignment="1">
      <alignment horizontal="left"/>
    </xf>
    <xf numFmtId="49" fontId="3" fillId="3" borderId="17" xfId="0" applyNumberFormat="1" applyFont="1" applyFill="1" applyBorder="1"/>
    <xf numFmtId="0" fontId="4" fillId="4" borderId="19" xfId="0" applyFont="1" applyFill="1" applyBorder="1"/>
    <xf numFmtId="0" fontId="4" fillId="4" borderId="1" xfId="0" quotePrefix="1" applyFont="1" applyFill="1" applyBorder="1" applyAlignment="1">
      <alignment horizontal="center"/>
    </xf>
    <xf numFmtId="49" fontId="4" fillId="4" borderId="1" xfId="0" applyNumberFormat="1" applyFont="1" applyFill="1" applyBorder="1" applyAlignment="1">
      <alignment horizontal="center"/>
    </xf>
    <xf numFmtId="49" fontId="4" fillId="4" borderId="9" xfId="0" applyNumberFormat="1" applyFont="1" applyFill="1" applyBorder="1" applyAlignment="1">
      <alignment horizontal="center"/>
    </xf>
    <xf numFmtId="49" fontId="4" fillId="4" borderId="5" xfId="0" applyNumberFormat="1" applyFont="1" applyFill="1" applyBorder="1" applyAlignment="1">
      <alignment horizontal="center"/>
    </xf>
    <xf numFmtId="0" fontId="4" fillId="4" borderId="5" xfId="0" quotePrefix="1" applyFont="1" applyFill="1" applyBorder="1" applyAlignment="1">
      <alignment horizontal="center"/>
    </xf>
    <xf numFmtId="49" fontId="4" fillId="4" borderId="3" xfId="0" applyNumberFormat="1" applyFont="1" applyFill="1" applyBorder="1" applyAlignment="1">
      <alignment horizontal="center"/>
    </xf>
    <xf numFmtId="0" fontId="4" fillId="4" borderId="3" xfId="0" applyFont="1" applyFill="1" applyBorder="1" applyAlignment="1">
      <alignment horizontal="center"/>
    </xf>
    <xf numFmtId="0" fontId="4" fillId="4" borderId="3" xfId="0" quotePrefix="1" applyFont="1" applyFill="1" applyBorder="1" applyAlignment="1">
      <alignment horizontal="center"/>
    </xf>
    <xf numFmtId="0" fontId="4" fillId="4" borderId="1" xfId="0" applyFont="1" applyFill="1" applyBorder="1" applyAlignment="1">
      <alignment horizontal="center"/>
    </xf>
    <xf numFmtId="0" fontId="4" fillId="4" borderId="5" xfId="0" applyFont="1" applyFill="1" applyBorder="1" applyAlignment="1">
      <alignment horizontal="center"/>
    </xf>
    <xf numFmtId="49" fontId="4" fillId="4" borderId="25" xfId="0" applyNumberFormat="1" applyFont="1" applyFill="1" applyBorder="1" applyAlignment="1">
      <alignment horizontal="center"/>
    </xf>
    <xf numFmtId="49" fontId="4" fillId="4" borderId="26" xfId="0" applyNumberFormat="1" applyFont="1" applyFill="1" applyBorder="1" applyAlignment="1">
      <alignment horizontal="center"/>
    </xf>
    <xf numFmtId="0" fontId="4" fillId="4" borderId="26" xfId="0" applyFont="1" applyFill="1" applyBorder="1" applyAlignment="1">
      <alignment horizontal="center"/>
    </xf>
    <xf numFmtId="0" fontId="4" fillId="4" borderId="26" xfId="0" quotePrefix="1" applyFont="1" applyFill="1" applyBorder="1" applyAlignment="1">
      <alignment horizontal="center"/>
    </xf>
    <xf numFmtId="0" fontId="4" fillId="4" borderId="2" xfId="0" quotePrefix="1" applyFont="1" applyFill="1" applyBorder="1" applyAlignment="1">
      <alignment horizontal="center"/>
    </xf>
    <xf numFmtId="49" fontId="4" fillId="4" borderId="5" xfId="0" quotePrefix="1" applyNumberFormat="1" applyFont="1" applyFill="1" applyBorder="1" applyAlignment="1">
      <alignment horizontal="center"/>
    </xf>
    <xf numFmtId="49" fontId="4" fillId="4" borderId="2" xfId="0" applyNumberFormat="1" applyFont="1" applyFill="1" applyBorder="1" applyAlignment="1">
      <alignment horizontal="center"/>
    </xf>
    <xf numFmtId="0" fontId="4" fillId="4" borderId="18" xfId="0" quotePrefix="1" applyFont="1" applyFill="1" applyBorder="1"/>
    <xf numFmtId="0" fontId="4" fillId="3" borderId="18" xfId="0" quotePrefix="1" applyFont="1" applyFill="1" applyBorder="1" applyAlignment="1">
      <alignment horizontal="center"/>
    </xf>
    <xf numFmtId="0" fontId="4" fillId="3" borderId="18" xfId="0" quotePrefix="1" applyFont="1" applyFill="1" applyBorder="1"/>
    <xf numFmtId="49" fontId="3" fillId="4" borderId="17" xfId="0" applyNumberFormat="1" applyFont="1" applyFill="1" applyBorder="1" applyAlignment="1">
      <alignment horizontal="left"/>
    </xf>
    <xf numFmtId="0" fontId="3" fillId="4" borderId="17" xfId="0" quotePrefix="1" applyFont="1" applyFill="1" applyBorder="1"/>
    <xf numFmtId="0" fontId="3" fillId="3" borderId="17" xfId="0" quotePrefix="1" applyFont="1" applyFill="1" applyBorder="1" applyAlignment="1">
      <alignment horizontal="center"/>
    </xf>
    <xf numFmtId="0" fontId="3" fillId="3" borderId="17" xfId="0" quotePrefix="1" applyFont="1" applyFill="1" applyBorder="1"/>
    <xf numFmtId="2" fontId="1" fillId="0" borderId="0" xfId="0" applyNumberFormat="1" applyFont="1" applyFill="1" applyBorder="1"/>
    <xf numFmtId="49" fontId="4" fillId="4" borderId="18" xfId="0" applyNumberFormat="1" applyFont="1" applyFill="1" applyBorder="1" applyAlignment="1">
      <alignment horizontal="left"/>
    </xf>
    <xf numFmtId="49" fontId="4" fillId="3" borderId="18" xfId="0" applyNumberFormat="1" applyFont="1" applyFill="1" applyBorder="1" applyAlignment="1">
      <alignment horizontal="left"/>
    </xf>
    <xf numFmtId="0" fontId="3" fillId="4" borderId="34" xfId="0" quotePrefix="1" applyFont="1" applyFill="1" applyBorder="1"/>
    <xf numFmtId="0" fontId="3" fillId="3" borderId="34" xfId="0" quotePrefix="1" applyFont="1" applyFill="1" applyBorder="1" applyAlignment="1">
      <alignment horizontal="center"/>
    </xf>
    <xf numFmtId="0" fontId="3" fillId="3" borderId="34" xfId="0" quotePrefix="1" applyFont="1" applyFill="1" applyBorder="1"/>
    <xf numFmtId="2" fontId="3" fillId="2" borderId="34" xfId="0" applyNumberFormat="1" applyFont="1" applyFill="1" applyBorder="1" applyAlignment="1">
      <alignment horizontal="center"/>
    </xf>
    <xf numFmtId="0" fontId="3" fillId="2" borderId="34" xfId="0" applyFont="1" applyFill="1" applyBorder="1" applyAlignment="1">
      <alignment horizontal="center"/>
    </xf>
    <xf numFmtId="49" fontId="3" fillId="5" borderId="34" xfId="0" applyNumberFormat="1" applyFont="1" applyFill="1" applyBorder="1" applyAlignment="1">
      <alignment horizontal="center"/>
    </xf>
    <xf numFmtId="0" fontId="3" fillId="5" borderId="34" xfId="0" applyFont="1" applyFill="1" applyBorder="1"/>
    <xf numFmtId="2" fontId="3" fillId="5" borderId="35" xfId="0" applyNumberFormat="1" applyFont="1" applyFill="1" applyBorder="1" applyAlignment="1">
      <alignment horizontal="center"/>
    </xf>
    <xf numFmtId="2" fontId="4" fillId="5" borderId="22" xfId="0" applyNumberFormat="1" applyFont="1" applyFill="1" applyBorder="1"/>
    <xf numFmtId="2" fontId="3" fillId="5" borderId="10" xfId="0" applyNumberFormat="1" applyFont="1" applyFill="1" applyBorder="1"/>
    <xf numFmtId="2" fontId="4" fillId="5" borderId="32" xfId="0" applyNumberFormat="1" applyFont="1" applyFill="1" applyBorder="1"/>
    <xf numFmtId="49" fontId="4" fillId="4" borderId="3" xfId="0" quotePrefix="1" applyNumberFormat="1" applyFont="1" applyFill="1" applyBorder="1" applyAlignment="1">
      <alignment horizontal="center"/>
    </xf>
    <xf numFmtId="49" fontId="3" fillId="4" borderId="30" xfId="0" applyNumberFormat="1" applyFont="1" applyFill="1" applyBorder="1" applyAlignment="1">
      <alignment horizontal="center"/>
    </xf>
    <xf numFmtId="49" fontId="3" fillId="4" borderId="36" xfId="0" applyNumberFormat="1" applyFont="1" applyFill="1" applyBorder="1" applyAlignment="1">
      <alignment horizontal="center"/>
    </xf>
    <xf numFmtId="49" fontId="6" fillId="4" borderId="0" xfId="0" applyNumberFormat="1" applyFont="1" applyFill="1" applyBorder="1" applyAlignment="1">
      <alignment horizontal="center"/>
    </xf>
    <xf numFmtId="0" fontId="6" fillId="4" borderId="0" xfId="0" quotePrefix="1" applyFont="1" applyFill="1" applyBorder="1" applyAlignment="1">
      <alignment horizontal="center"/>
    </xf>
    <xf numFmtId="0" fontId="6" fillId="2" borderId="0" xfId="0" applyFont="1" applyFill="1" applyBorder="1"/>
    <xf numFmtId="49" fontId="3" fillId="3" borderId="14" xfId="0" applyNumberFormat="1" applyFont="1" applyFill="1" applyBorder="1" applyAlignment="1">
      <alignment horizontal="center"/>
    </xf>
    <xf numFmtId="49" fontId="3" fillId="3" borderId="14" xfId="0" applyNumberFormat="1" applyFont="1" applyFill="1" applyBorder="1" applyAlignment="1">
      <alignment horizontal="left"/>
    </xf>
    <xf numFmtId="2" fontId="3" fillId="2" borderId="14" xfId="0" applyNumberFormat="1" applyFont="1" applyFill="1" applyBorder="1" applyAlignment="1">
      <alignment horizontal="center"/>
    </xf>
    <xf numFmtId="0" fontId="3" fillId="2" borderId="14" xfId="0" applyFont="1" applyFill="1" applyBorder="1" applyAlignment="1">
      <alignment horizontal="center"/>
    </xf>
    <xf numFmtId="49" fontId="3" fillId="5" borderId="14" xfId="0" applyNumberFormat="1" applyFont="1" applyFill="1" applyBorder="1" applyAlignment="1">
      <alignment horizontal="center"/>
    </xf>
    <xf numFmtId="0" fontId="3" fillId="5" borderId="14" xfId="0" applyFont="1" applyFill="1" applyBorder="1"/>
    <xf numFmtId="2" fontId="3" fillId="5" borderId="15" xfId="0" applyNumberFormat="1" applyFont="1" applyFill="1" applyBorder="1" applyAlignment="1">
      <alignment horizontal="center"/>
    </xf>
    <xf numFmtId="0" fontId="3" fillId="4" borderId="34" xfId="0" applyFont="1" applyFill="1" applyBorder="1"/>
    <xf numFmtId="0" fontId="3" fillId="3" borderId="34" xfId="0" applyFont="1" applyFill="1" applyBorder="1" applyAlignment="1">
      <alignment horizontal="center"/>
    </xf>
    <xf numFmtId="0" fontId="3" fillId="3" borderId="34" xfId="0" applyFont="1" applyFill="1" applyBorder="1"/>
    <xf numFmtId="2" fontId="6" fillId="5" borderId="22" xfId="0" applyNumberFormat="1" applyFont="1" applyFill="1" applyBorder="1"/>
    <xf numFmtId="49" fontId="3" fillId="4" borderId="37" xfId="0" applyNumberFormat="1" applyFont="1" applyFill="1" applyBorder="1" applyAlignment="1">
      <alignment horizontal="center"/>
    </xf>
    <xf numFmtId="0" fontId="6" fillId="4" borderId="26" xfId="0" applyFont="1" applyFill="1" applyBorder="1" applyAlignment="1">
      <alignment horizontal="center"/>
    </xf>
    <xf numFmtId="0" fontId="3" fillId="4" borderId="30" xfId="0" applyFont="1" applyFill="1" applyBorder="1" applyAlignment="1">
      <alignment horizontal="center"/>
    </xf>
    <xf numFmtId="0" fontId="3" fillId="4" borderId="36" xfId="0" applyFont="1" applyFill="1" applyBorder="1" applyAlignment="1">
      <alignment horizontal="center"/>
    </xf>
    <xf numFmtId="0" fontId="6" fillId="4" borderId="26" xfId="0" quotePrefix="1" applyFont="1" applyFill="1" applyBorder="1" applyAlignment="1">
      <alignment horizontal="center"/>
    </xf>
    <xf numFmtId="0" fontId="6" fillId="4" borderId="1" xfId="0" quotePrefix="1" applyFont="1" applyFill="1" applyBorder="1" applyAlignment="1">
      <alignment horizontal="center"/>
    </xf>
    <xf numFmtId="49" fontId="6" fillId="4" borderId="4" xfId="0" applyNumberFormat="1" applyFont="1" applyFill="1" applyBorder="1" applyAlignment="1">
      <alignment horizontal="left"/>
    </xf>
    <xf numFmtId="49" fontId="6" fillId="3" borderId="4" xfId="0" applyNumberFormat="1" applyFont="1" applyFill="1" applyBorder="1" applyAlignment="1">
      <alignment horizontal="center"/>
    </xf>
    <xf numFmtId="49" fontId="6" fillId="3" borderId="4" xfId="0" applyNumberFormat="1" applyFont="1" applyFill="1" applyBorder="1" applyAlignment="1">
      <alignment horizontal="left"/>
    </xf>
    <xf numFmtId="2" fontId="6" fillId="2" borderId="4" xfId="0" applyNumberFormat="1" applyFont="1" applyFill="1" applyBorder="1" applyAlignment="1">
      <alignment horizontal="center"/>
    </xf>
    <xf numFmtId="0" fontId="6" fillId="2" borderId="4" xfId="0" applyFont="1" applyFill="1" applyBorder="1" applyAlignment="1">
      <alignment horizontal="center"/>
    </xf>
    <xf numFmtId="49" fontId="6" fillId="5" borderId="4" xfId="0" applyNumberFormat="1" applyFont="1" applyFill="1" applyBorder="1" applyAlignment="1">
      <alignment horizontal="center"/>
    </xf>
    <xf numFmtId="0" fontId="6" fillId="5" borderId="4" xfId="0" applyFont="1" applyFill="1" applyBorder="1"/>
    <xf numFmtId="2" fontId="6" fillId="5" borderId="11" xfId="0" applyNumberFormat="1" applyFont="1" applyFill="1" applyBorder="1"/>
    <xf numFmtId="2" fontId="6" fillId="5" borderId="32" xfId="0" applyNumberFormat="1" applyFont="1" applyFill="1" applyBorder="1"/>
    <xf numFmtId="0" fontId="8" fillId="0" borderId="0" xfId="0" applyFont="1" applyFill="1" applyBorder="1"/>
    <xf numFmtId="0" fontId="2" fillId="3" borderId="21" xfId="0" applyFont="1" applyFill="1" applyBorder="1" applyAlignment="1">
      <alignment horizontal="center" vertical="center"/>
    </xf>
    <xf numFmtId="49" fontId="3" fillId="4" borderId="34" xfId="0" applyNumberFormat="1" applyFont="1" applyFill="1" applyBorder="1"/>
    <xf numFmtId="49" fontId="3" fillId="3" borderId="34" xfId="0" applyNumberFormat="1" applyFont="1" applyFill="1" applyBorder="1" applyAlignment="1">
      <alignment horizontal="center"/>
    </xf>
    <xf numFmtId="49" fontId="3" fillId="3" borderId="34" xfId="0" applyNumberFormat="1" applyFont="1" applyFill="1" applyBorder="1"/>
    <xf numFmtId="0" fontId="3" fillId="4" borderId="14" xfId="0" quotePrefix="1" applyFont="1" applyFill="1" applyBorder="1"/>
    <xf numFmtId="49" fontId="4" fillId="4" borderId="13" xfId="0" applyNumberFormat="1" applyFont="1" applyFill="1" applyBorder="1"/>
    <xf numFmtId="49" fontId="4" fillId="5" borderId="13" xfId="0" applyNumberFormat="1" applyFont="1" applyFill="1" applyBorder="1" applyAlignment="1">
      <alignment horizontal="center"/>
    </xf>
    <xf numFmtId="0" fontId="4" fillId="5" borderId="13" xfId="0" applyFont="1" applyFill="1" applyBorder="1"/>
    <xf numFmtId="2" fontId="4" fillId="5" borderId="33" xfId="0" applyNumberFormat="1" applyFont="1" applyFill="1" applyBorder="1" applyAlignment="1">
      <alignment horizontal="center"/>
    </xf>
    <xf numFmtId="49" fontId="4" fillId="4" borderId="18" xfId="0" quotePrefix="1" applyNumberFormat="1" applyFont="1" applyFill="1" applyBorder="1" applyAlignment="1">
      <alignment horizontal="left"/>
    </xf>
    <xf numFmtId="49" fontId="4" fillId="3" borderId="18" xfId="0" quotePrefix="1" applyNumberFormat="1" applyFont="1" applyFill="1" applyBorder="1" applyAlignment="1">
      <alignment horizontal="center"/>
    </xf>
    <xf numFmtId="49" fontId="4" fillId="3" borderId="18" xfId="0" quotePrefix="1" applyNumberFormat="1" applyFont="1" applyFill="1" applyBorder="1" applyAlignment="1">
      <alignment horizontal="left"/>
    </xf>
    <xf numFmtId="0" fontId="3" fillId="4" borderId="24" xfId="0" applyFont="1" applyFill="1" applyBorder="1" applyAlignment="1">
      <alignment horizontal="center"/>
    </xf>
    <xf numFmtId="49" fontId="3" fillId="3" borderId="18" xfId="0" applyNumberFormat="1" applyFont="1" applyFill="1" applyBorder="1" applyAlignment="1">
      <alignment horizontal="center"/>
    </xf>
    <xf numFmtId="49" fontId="3" fillId="3" borderId="18" xfId="0" applyNumberFormat="1" applyFont="1" applyFill="1" applyBorder="1" applyAlignment="1">
      <alignment horizontal="left"/>
    </xf>
    <xf numFmtId="49" fontId="3" fillId="4" borderId="34" xfId="0" applyNumberFormat="1" applyFont="1" applyFill="1" applyBorder="1" applyAlignment="1">
      <alignment horizontal="left"/>
    </xf>
    <xf numFmtId="49" fontId="3" fillId="3" borderId="34" xfId="0" applyNumberFormat="1" applyFont="1" applyFill="1" applyBorder="1" applyAlignment="1">
      <alignment horizontal="left"/>
    </xf>
    <xf numFmtId="49" fontId="6" fillId="4" borderId="18" xfId="0" applyNumberFormat="1" applyFont="1" applyFill="1" applyBorder="1" applyAlignment="1">
      <alignment horizontal="left"/>
    </xf>
    <xf numFmtId="49" fontId="6" fillId="3" borderId="18" xfId="0" applyNumberFormat="1" applyFont="1" applyFill="1" applyBorder="1" applyAlignment="1">
      <alignment horizontal="center"/>
    </xf>
    <xf numFmtId="49" fontId="6" fillId="3" borderId="18" xfId="0" applyNumberFormat="1" applyFont="1" applyFill="1" applyBorder="1" applyAlignment="1">
      <alignment horizontal="left"/>
    </xf>
    <xf numFmtId="49" fontId="3" fillId="4" borderId="17" xfId="0" quotePrefix="1" applyNumberFormat="1" applyFont="1" applyFill="1" applyBorder="1" applyAlignment="1">
      <alignment horizontal="left"/>
    </xf>
    <xf numFmtId="49" fontId="6" fillId="5" borderId="0" xfId="0" applyNumberFormat="1" applyFont="1" applyFill="1" applyBorder="1" applyAlignment="1">
      <alignment horizontal="left"/>
    </xf>
    <xf numFmtId="49" fontId="6" fillId="4" borderId="26" xfId="0" quotePrefix="1" applyNumberFormat="1" applyFont="1" applyFill="1" applyBorder="1" applyAlignment="1">
      <alignment horizontal="center"/>
    </xf>
    <xf numFmtId="49" fontId="3" fillId="4" borderId="24" xfId="0" quotePrefix="1" applyNumberFormat="1" applyFont="1" applyFill="1" applyBorder="1" applyAlignment="1">
      <alignment horizontal="center"/>
    </xf>
    <xf numFmtId="49" fontId="3" fillId="4" borderId="28" xfId="0" quotePrefix="1" applyNumberFormat="1" applyFont="1" applyFill="1" applyBorder="1" applyAlignment="1">
      <alignment horizontal="center"/>
    </xf>
    <xf numFmtId="49" fontId="4" fillId="4" borderId="25" xfId="0" quotePrefix="1" applyNumberFormat="1" applyFont="1" applyFill="1" applyBorder="1" applyAlignment="1">
      <alignment horizontal="center"/>
    </xf>
    <xf numFmtId="49" fontId="4" fillId="4" borderId="9" xfId="0" quotePrefix="1" applyNumberFormat="1" applyFont="1" applyFill="1" applyBorder="1" applyAlignment="1">
      <alignment horizontal="center"/>
    </xf>
    <xf numFmtId="49" fontId="4" fillId="4" borderId="26" xfId="0" quotePrefix="1" applyNumberFormat="1" applyFont="1" applyFill="1" applyBorder="1" applyAlignment="1">
      <alignment horizontal="center"/>
    </xf>
    <xf numFmtId="49" fontId="4" fillId="4" borderId="0" xfId="0" applyNumberFormat="1" applyFont="1" applyFill="1" applyBorder="1" applyAlignment="1">
      <alignment horizontal="left" wrapText="1"/>
    </xf>
    <xf numFmtId="0" fontId="4" fillId="3" borderId="0" xfId="0" applyFont="1" applyFill="1" applyBorder="1" applyAlignment="1">
      <alignment horizontal="left"/>
    </xf>
    <xf numFmtId="0" fontId="4" fillId="5" borderId="0" xfId="0" applyFont="1" applyFill="1" applyBorder="1" applyAlignment="1">
      <alignment wrapText="1"/>
    </xf>
    <xf numFmtId="49" fontId="4" fillId="4" borderId="18" xfId="0" applyNumberFormat="1" applyFont="1" applyFill="1" applyBorder="1" applyAlignment="1">
      <alignment horizontal="left" wrapText="1"/>
    </xf>
    <xf numFmtId="0" fontId="4" fillId="3" borderId="18" xfId="0" applyFont="1" applyFill="1" applyBorder="1" applyAlignment="1">
      <alignment horizontal="left"/>
    </xf>
    <xf numFmtId="0" fontId="4" fillId="5" borderId="18" xfId="0" applyFont="1" applyFill="1" applyBorder="1" applyAlignment="1">
      <alignment wrapText="1"/>
    </xf>
    <xf numFmtId="49" fontId="4" fillId="3" borderId="18" xfId="0" applyNumberFormat="1" applyFont="1" applyFill="1" applyBorder="1" applyAlignment="1">
      <alignment horizontal="center" wrapText="1"/>
    </xf>
    <xf numFmtId="49" fontId="4" fillId="3" borderId="18" xfId="0" applyNumberFormat="1" applyFont="1" applyFill="1" applyBorder="1" applyAlignment="1">
      <alignment horizontal="left" wrapText="1"/>
    </xf>
    <xf numFmtId="49" fontId="3" fillId="4" borderId="17" xfId="0" applyNumberFormat="1" applyFont="1" applyFill="1" applyBorder="1" applyAlignment="1">
      <alignment horizontal="left" wrapText="1"/>
    </xf>
    <xf numFmtId="49" fontId="3" fillId="3" borderId="17" xfId="0" applyNumberFormat="1" applyFont="1" applyFill="1" applyBorder="1" applyAlignment="1">
      <alignment horizontal="center" wrapText="1"/>
    </xf>
    <xf numFmtId="49" fontId="3" fillId="3" borderId="17" xfId="0" applyNumberFormat="1" applyFont="1" applyFill="1" applyBorder="1" applyAlignment="1">
      <alignment horizontal="left" wrapText="1"/>
    </xf>
    <xf numFmtId="0" fontId="3" fillId="5" borderId="17" xfId="0" applyFont="1" applyFill="1" applyBorder="1" applyAlignment="1">
      <alignment wrapText="1"/>
    </xf>
    <xf numFmtId="49" fontId="4" fillId="4" borderId="19" xfId="0" applyNumberFormat="1" applyFont="1" applyFill="1" applyBorder="1" applyAlignment="1">
      <alignment horizontal="left" wrapText="1"/>
    </xf>
    <xf numFmtId="0" fontId="4" fillId="3" borderId="19" xfId="0" applyFont="1" applyFill="1" applyBorder="1" applyAlignment="1">
      <alignment horizontal="left"/>
    </xf>
    <xf numFmtId="0" fontId="4" fillId="5" borderId="19" xfId="0" applyFont="1" applyFill="1" applyBorder="1" applyAlignment="1">
      <alignment wrapText="1"/>
    </xf>
    <xf numFmtId="49" fontId="4" fillId="3" borderId="19" xfId="0" applyNumberFormat="1" applyFont="1" applyFill="1" applyBorder="1" applyAlignment="1">
      <alignment horizontal="center" wrapText="1"/>
    </xf>
    <xf numFmtId="49" fontId="4" fillId="3" borderId="19" xfId="0" applyNumberFormat="1" applyFont="1" applyFill="1" applyBorder="1" applyAlignment="1">
      <alignment horizontal="left" wrapText="1"/>
    </xf>
    <xf numFmtId="0" fontId="4" fillId="4" borderId="2" xfId="0" applyFont="1" applyFill="1" applyBorder="1" applyAlignment="1">
      <alignment horizontal="center"/>
    </xf>
    <xf numFmtId="49" fontId="4" fillId="4" borderId="13" xfId="0" applyNumberFormat="1" applyFont="1" applyFill="1" applyBorder="1" applyAlignment="1">
      <alignment horizontal="left"/>
    </xf>
    <xf numFmtId="0" fontId="4" fillId="3" borderId="13" xfId="0" applyFont="1" applyFill="1" applyBorder="1" applyAlignment="1">
      <alignment horizontal="left"/>
    </xf>
    <xf numFmtId="49" fontId="6" fillId="3" borderId="38"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8" xfId="0" applyNumberFormat="1" applyFont="1" applyFill="1" applyBorder="1" applyAlignment="1">
      <alignment horizontal="center"/>
    </xf>
    <xf numFmtId="49" fontId="6" fillId="3" borderId="8" xfId="0" quotePrefix="1" applyNumberFormat="1" applyFont="1" applyFill="1" applyBorder="1" applyAlignment="1">
      <alignment horizontal="center"/>
    </xf>
    <xf numFmtId="0" fontId="6" fillId="2" borderId="19" xfId="0" applyFont="1" applyFill="1" applyBorder="1"/>
    <xf numFmtId="49" fontId="6" fillId="4" borderId="19" xfId="0" applyNumberFormat="1" applyFont="1" applyFill="1" applyBorder="1" applyAlignment="1">
      <alignment horizontal="center"/>
    </xf>
    <xf numFmtId="0" fontId="6" fillId="4" borderId="19" xfId="0" quotePrefix="1" applyFont="1" applyFill="1" applyBorder="1" applyAlignment="1">
      <alignment horizontal="center"/>
    </xf>
    <xf numFmtId="0" fontId="4" fillId="2" borderId="13" xfId="0" applyFont="1" applyFill="1" applyBorder="1" applyAlignment="1">
      <alignment horizontal="center" vertical="top"/>
    </xf>
    <xf numFmtId="2" fontId="4" fillId="2" borderId="13" xfId="0" applyNumberFormat="1" applyFont="1" applyFill="1" applyBorder="1" applyAlignment="1">
      <alignment horizontal="center" vertical="top"/>
    </xf>
    <xf numFmtId="49" fontId="4" fillId="3" borderId="13" xfId="0" applyNumberFormat="1" applyFont="1" applyFill="1" applyBorder="1" applyAlignment="1">
      <alignment horizontal="center" vertical="top"/>
    </xf>
    <xf numFmtId="0" fontId="9" fillId="4" borderId="9" xfId="0" applyFont="1" applyFill="1" applyBorder="1" applyAlignment="1">
      <alignment horizontal="center"/>
    </xf>
    <xf numFmtId="0" fontId="9" fillId="4" borderId="5" xfId="0" quotePrefix="1" applyFont="1" applyFill="1" applyBorder="1" applyAlignment="1">
      <alignment horizontal="center" vertical="top"/>
    </xf>
    <xf numFmtId="0" fontId="9" fillId="4" borderId="7" xfId="0" applyFont="1" applyFill="1" applyBorder="1" applyAlignment="1">
      <alignment horizontal="left" vertical="top"/>
    </xf>
    <xf numFmtId="0" fontId="9" fillId="3" borderId="0" xfId="0" applyFont="1" applyFill="1" applyBorder="1" applyAlignment="1">
      <alignment horizontal="center"/>
    </xf>
    <xf numFmtId="0" fontId="9" fillId="3" borderId="0" xfId="0" applyFont="1" applyFill="1" applyBorder="1"/>
    <xf numFmtId="0" fontId="9" fillId="0" borderId="0" xfId="0" applyFont="1" applyFill="1"/>
    <xf numFmtId="0" fontId="9" fillId="4" borderId="5" xfId="0" quotePrefix="1" applyFont="1" applyFill="1" applyBorder="1" applyAlignment="1">
      <alignment horizontal="center" vertical="center"/>
    </xf>
    <xf numFmtId="0" fontId="9" fillId="4" borderId="0" xfId="0" applyFont="1" applyFill="1" applyBorder="1"/>
    <xf numFmtId="2" fontId="9" fillId="2" borderId="0" xfId="0" applyNumberFormat="1" applyFont="1" applyFill="1" applyBorder="1" applyAlignment="1">
      <alignment horizontal="center"/>
    </xf>
    <xf numFmtId="0" fontId="9" fillId="2" borderId="0" xfId="0" applyFont="1" applyFill="1" applyBorder="1" applyAlignment="1">
      <alignment horizontal="center"/>
    </xf>
    <xf numFmtId="0" fontId="9" fillId="4" borderId="25" xfId="0" applyFont="1" applyFill="1" applyBorder="1" applyAlignment="1">
      <alignment horizontal="center"/>
    </xf>
    <xf numFmtId="0" fontId="9" fillId="4" borderId="26" xfId="0" quotePrefix="1" applyFont="1" applyFill="1" applyBorder="1" applyAlignment="1">
      <alignment horizontal="center" vertical="center"/>
    </xf>
    <xf numFmtId="0" fontId="9" fillId="4" borderId="18" xfId="0" applyFont="1" applyFill="1" applyBorder="1"/>
    <xf numFmtId="0" fontId="9" fillId="3" borderId="18" xfId="0" applyFont="1" applyFill="1" applyBorder="1" applyAlignment="1">
      <alignment horizontal="center"/>
    </xf>
    <xf numFmtId="0" fontId="9" fillId="3" borderId="18" xfId="0" applyFont="1" applyFill="1" applyBorder="1"/>
    <xf numFmtId="2" fontId="9" fillId="2" borderId="18" xfId="0" applyNumberFormat="1" applyFont="1" applyFill="1" applyBorder="1" applyAlignment="1">
      <alignment horizontal="center"/>
    </xf>
    <xf numFmtId="0" fontId="9" fillId="2" borderId="18" xfId="0" applyFont="1" applyFill="1" applyBorder="1" applyAlignment="1">
      <alignment horizontal="center"/>
    </xf>
    <xf numFmtId="0" fontId="4" fillId="4" borderId="2" xfId="0" quotePrefix="1" applyFont="1" applyFill="1" applyBorder="1" applyAlignment="1">
      <alignment horizontal="center" vertical="center"/>
    </xf>
    <xf numFmtId="0" fontId="4" fillId="4" borderId="13" xfId="0" applyFont="1" applyFill="1" applyBorder="1"/>
    <xf numFmtId="2" fontId="4" fillId="2" borderId="0" xfId="0" applyNumberFormat="1" applyFont="1" applyFill="1" applyBorder="1" applyAlignment="1">
      <alignment vertical="top"/>
    </xf>
    <xf numFmtId="2" fontId="4" fillId="2" borderId="19" xfId="0" applyNumberFormat="1" applyFont="1" applyFill="1" applyBorder="1" applyAlignment="1">
      <alignment vertical="top"/>
    </xf>
    <xf numFmtId="49" fontId="10" fillId="5" borderId="4" xfId="0" applyNumberFormat="1" applyFont="1" applyFill="1" applyBorder="1" applyAlignment="1">
      <alignment horizontal="center"/>
    </xf>
    <xf numFmtId="0" fontId="10" fillId="5" borderId="4" xfId="0" applyFont="1" applyFill="1" applyBorder="1"/>
    <xf numFmtId="2" fontId="10" fillId="5" borderId="11" xfId="0" applyNumberFormat="1" applyFont="1" applyFill="1" applyBorder="1" applyAlignment="1">
      <alignment horizontal="center"/>
    </xf>
    <xf numFmtId="49" fontId="10" fillId="5" borderId="16" xfId="0" applyNumberFormat="1" applyFont="1" applyFill="1" applyBorder="1" applyAlignment="1">
      <alignment horizontal="center"/>
    </xf>
    <xf numFmtId="0" fontId="10" fillId="5" borderId="16" xfId="0" applyFont="1" applyFill="1" applyBorder="1"/>
    <xf numFmtId="2" fontId="10" fillId="5" borderId="12" xfId="0" applyNumberFormat="1" applyFont="1" applyFill="1" applyBorder="1" applyAlignment="1">
      <alignment horizontal="center"/>
    </xf>
    <xf numFmtId="49" fontId="11" fillId="5" borderId="17" xfId="0" applyNumberFormat="1" applyFont="1" applyFill="1" applyBorder="1" applyAlignment="1">
      <alignment horizontal="center"/>
    </xf>
    <xf numFmtId="0" fontId="11" fillId="5" borderId="17" xfId="0" applyFont="1" applyFill="1" applyBorder="1"/>
    <xf numFmtId="2" fontId="11" fillId="5" borderId="10" xfId="0" applyNumberFormat="1" applyFont="1" applyFill="1" applyBorder="1" applyAlignment="1">
      <alignment horizontal="center"/>
    </xf>
    <xf numFmtId="49" fontId="10" fillId="5" borderId="19" xfId="0" applyNumberFormat="1" applyFont="1" applyFill="1" applyBorder="1" applyAlignment="1">
      <alignment horizontal="center"/>
    </xf>
    <xf numFmtId="0" fontId="10" fillId="5" borderId="19" xfId="0" applyFont="1" applyFill="1" applyBorder="1"/>
    <xf numFmtId="2" fontId="10" fillId="5" borderId="32" xfId="0" applyNumberFormat="1" applyFont="1" applyFill="1" applyBorder="1" applyAlignment="1">
      <alignment horizontal="center"/>
    </xf>
    <xf numFmtId="0" fontId="4" fillId="3" borderId="13" xfId="0" applyFont="1" applyFill="1" applyBorder="1" applyAlignment="1">
      <alignment vertical="top"/>
    </xf>
    <xf numFmtId="0" fontId="4" fillId="3" borderId="0" xfId="0" applyFont="1" applyFill="1" applyBorder="1" applyAlignment="1">
      <alignment vertical="top"/>
    </xf>
    <xf numFmtId="0" fontId="4" fillId="3" borderId="19" xfId="0" applyFont="1" applyFill="1" applyBorder="1" applyAlignment="1">
      <alignment vertical="top"/>
    </xf>
    <xf numFmtId="49" fontId="4" fillId="3" borderId="0" xfId="0" applyNumberFormat="1" applyFont="1" applyFill="1" applyBorder="1" applyAlignment="1">
      <alignment vertical="top"/>
    </xf>
    <xf numFmtId="49" fontId="4" fillId="3" borderId="19" xfId="0" applyNumberFormat="1" applyFont="1" applyFill="1" applyBorder="1" applyAlignment="1">
      <alignment vertical="top"/>
    </xf>
    <xf numFmtId="49" fontId="12" fillId="4" borderId="9" xfId="0" applyNumberFormat="1" applyFont="1" applyFill="1" applyBorder="1" applyAlignment="1">
      <alignment horizontal="center"/>
    </xf>
    <xf numFmtId="0" fontId="12" fillId="4" borderId="5" xfId="0" applyFont="1" applyFill="1" applyBorder="1" applyAlignment="1">
      <alignment horizontal="center"/>
    </xf>
    <xf numFmtId="49" fontId="12" fillId="4" borderId="3" xfId="0" quotePrefix="1" applyNumberFormat="1" applyFont="1" applyFill="1" applyBorder="1" applyAlignment="1">
      <alignment horizontal="center"/>
    </xf>
    <xf numFmtId="0" fontId="12" fillId="4" borderId="19" xfId="0" quotePrefix="1" applyFont="1" applyFill="1" applyBorder="1" applyAlignment="1">
      <alignment horizontal="left"/>
    </xf>
    <xf numFmtId="0" fontId="12" fillId="3" borderId="19" xfId="0" quotePrefix="1" applyFont="1" applyFill="1" applyBorder="1" applyAlignment="1">
      <alignment horizontal="center"/>
    </xf>
    <xf numFmtId="0" fontId="12" fillId="3" borderId="19" xfId="0" quotePrefix="1" applyFont="1" applyFill="1" applyBorder="1" applyAlignment="1">
      <alignment horizontal="left"/>
    </xf>
    <xf numFmtId="2" fontId="12" fillId="2" borderId="19" xfId="0" applyNumberFormat="1" applyFont="1" applyFill="1" applyBorder="1" applyAlignment="1">
      <alignment horizontal="center"/>
    </xf>
    <xf numFmtId="0" fontId="12" fillId="2" borderId="19" xfId="0" applyFont="1" applyFill="1" applyBorder="1" applyAlignment="1">
      <alignment horizontal="center"/>
    </xf>
    <xf numFmtId="0" fontId="13" fillId="0" borderId="0" xfId="0" applyFont="1" applyFill="1" applyBorder="1"/>
    <xf numFmtId="49" fontId="6" fillId="4" borderId="1" xfId="0" applyNumberFormat="1" applyFont="1" applyFill="1" applyBorder="1" applyAlignment="1">
      <alignment horizontal="center"/>
    </xf>
    <xf numFmtId="0" fontId="6" fillId="4" borderId="4" xfId="0" applyFont="1" applyFill="1" applyBorder="1"/>
    <xf numFmtId="49" fontId="6" fillId="3" borderId="4" xfId="0" applyNumberFormat="1" applyFont="1" applyFill="1" applyBorder="1"/>
    <xf numFmtId="2" fontId="6" fillId="5" borderId="11" xfId="0" applyNumberFormat="1" applyFont="1" applyFill="1" applyBorder="1" applyAlignment="1">
      <alignment horizontal="center"/>
    </xf>
    <xf numFmtId="0" fontId="12" fillId="0" borderId="0" xfId="0" applyFont="1" applyFill="1" applyBorder="1"/>
    <xf numFmtId="49" fontId="9" fillId="4" borderId="9" xfId="0" applyNumberFormat="1" applyFont="1" applyFill="1" applyBorder="1" applyAlignment="1">
      <alignment horizontal="center"/>
    </xf>
    <xf numFmtId="49" fontId="9" fillId="4" borderId="5" xfId="0" applyNumberFormat="1" applyFont="1" applyFill="1" applyBorder="1" applyAlignment="1">
      <alignment horizontal="center"/>
    </xf>
    <xf numFmtId="49" fontId="9" fillId="4" borderId="0" xfId="0" applyNumberFormat="1" applyFont="1" applyFill="1" applyBorder="1" applyAlignment="1">
      <alignment horizontal="left"/>
    </xf>
    <xf numFmtId="49" fontId="9" fillId="3" borderId="0" xfId="0" applyNumberFormat="1" applyFont="1" applyFill="1" applyBorder="1" applyAlignment="1">
      <alignment horizontal="center"/>
    </xf>
    <xf numFmtId="49" fontId="9" fillId="3" borderId="0" xfId="0" applyNumberFormat="1" applyFont="1" applyFill="1" applyBorder="1" applyAlignment="1">
      <alignment horizontal="left"/>
    </xf>
    <xf numFmtId="0" fontId="14" fillId="0" borderId="0" xfId="0" applyFont="1" applyFill="1" applyBorder="1"/>
    <xf numFmtId="49" fontId="10" fillId="5" borderId="0" xfId="0" applyNumberFormat="1" applyFont="1" applyFill="1" applyBorder="1" applyAlignment="1">
      <alignment horizontal="center"/>
    </xf>
    <xf numFmtId="0" fontId="10" fillId="5" borderId="0" xfId="0" applyFont="1" applyFill="1" applyBorder="1"/>
    <xf numFmtId="2" fontId="10" fillId="5" borderId="31" xfId="0" applyNumberFormat="1" applyFont="1" applyFill="1" applyBorder="1" applyAlignment="1">
      <alignment horizontal="center"/>
    </xf>
    <xf numFmtId="49" fontId="10" fillId="5" borderId="18" xfId="0" applyNumberFormat="1" applyFont="1" applyFill="1" applyBorder="1" applyAlignment="1">
      <alignment horizontal="center"/>
    </xf>
    <xf numFmtId="0" fontId="10" fillId="5" borderId="18" xfId="0" applyFont="1" applyFill="1" applyBorder="1"/>
    <xf numFmtId="2" fontId="10" fillId="5" borderId="22" xfId="0" applyNumberFormat="1" applyFont="1" applyFill="1" applyBorder="1" applyAlignment="1">
      <alignment horizontal="center"/>
    </xf>
    <xf numFmtId="0" fontId="9" fillId="0" borderId="0" xfId="0" applyFont="1" applyFill="1" applyBorder="1"/>
    <xf numFmtId="0" fontId="2" fillId="4" borderId="18" xfId="0" applyFont="1" applyFill="1" applyBorder="1" applyAlignment="1">
      <alignment horizontal="center" vertical="center"/>
    </xf>
    <xf numFmtId="49" fontId="15" fillId="5" borderId="0" xfId="0" applyNumberFormat="1" applyFont="1" applyFill="1" applyBorder="1" applyAlignment="1">
      <alignment horizontal="center"/>
    </xf>
    <xf numFmtId="0" fontId="15" fillId="5" borderId="0" xfId="0" applyFont="1" applyFill="1" applyBorder="1"/>
    <xf numFmtId="2" fontId="15" fillId="5" borderId="31" xfId="0" applyNumberFormat="1" applyFont="1" applyFill="1" applyBorder="1" applyAlignment="1">
      <alignment horizontal="center"/>
    </xf>
    <xf numFmtId="49" fontId="15" fillId="5" borderId="19" xfId="0" applyNumberFormat="1" applyFont="1" applyFill="1" applyBorder="1" applyAlignment="1">
      <alignment horizontal="center"/>
    </xf>
    <xf numFmtId="0" fontId="15" fillId="5" borderId="19" xfId="0" applyFont="1" applyFill="1" applyBorder="1"/>
    <xf numFmtId="2" fontId="15" fillId="5" borderId="32" xfId="0" applyNumberFormat="1" applyFont="1" applyFill="1" applyBorder="1" applyAlignment="1">
      <alignment horizontal="center"/>
    </xf>
    <xf numFmtId="49" fontId="15" fillId="5" borderId="18" xfId="0" applyNumberFormat="1" applyFont="1" applyFill="1" applyBorder="1" applyAlignment="1">
      <alignment horizontal="center"/>
    </xf>
    <xf numFmtId="0" fontId="15" fillId="5" borderId="18" xfId="0" applyFont="1" applyFill="1" applyBorder="1"/>
    <xf numFmtId="2" fontId="15" fillId="5" borderId="22" xfId="0" applyNumberFormat="1" applyFont="1" applyFill="1" applyBorder="1" applyAlignment="1">
      <alignment horizontal="center"/>
    </xf>
    <xf numFmtId="0" fontId="10" fillId="5" borderId="0" xfId="0" applyFont="1" applyFill="1" applyBorder="1" applyAlignment="1">
      <alignment vertical="center"/>
    </xf>
    <xf numFmtId="0" fontId="3" fillId="4" borderId="9" xfId="0" quotePrefix="1" applyFont="1" applyFill="1" applyBorder="1" applyAlignment="1">
      <alignment horizontal="center"/>
    </xf>
    <xf numFmtId="49" fontId="3" fillId="4" borderId="3" xfId="0" applyNumberFormat="1" applyFont="1" applyFill="1" applyBorder="1" applyAlignment="1">
      <alignment horizontal="center"/>
    </xf>
    <xf numFmtId="49" fontId="3" fillId="4" borderId="19" xfId="0" applyNumberFormat="1" applyFont="1" applyFill="1" applyBorder="1"/>
    <xf numFmtId="49" fontId="3" fillId="3" borderId="19" xfId="0" applyNumberFormat="1" applyFont="1" applyFill="1" applyBorder="1" applyAlignment="1">
      <alignment horizontal="center"/>
    </xf>
    <xf numFmtId="49" fontId="3" fillId="3" borderId="19" xfId="0" applyNumberFormat="1" applyFont="1" applyFill="1" applyBorder="1"/>
    <xf numFmtId="2" fontId="3" fillId="2" borderId="19" xfId="0" applyNumberFormat="1" applyFont="1" applyFill="1" applyBorder="1" applyAlignment="1">
      <alignment horizontal="center"/>
    </xf>
    <xf numFmtId="0" fontId="3" fillId="2" borderId="19" xfId="0" applyFont="1" applyFill="1" applyBorder="1" applyAlignment="1">
      <alignment horizontal="center"/>
    </xf>
    <xf numFmtId="49" fontId="3" fillId="5" borderId="19" xfId="0" applyNumberFormat="1" applyFont="1" applyFill="1" applyBorder="1" applyAlignment="1">
      <alignment horizontal="center"/>
    </xf>
    <xf numFmtId="0" fontId="3" fillId="5" borderId="19" xfId="0" applyFont="1" applyFill="1" applyBorder="1"/>
    <xf numFmtId="2" fontId="3" fillId="5" borderId="32" xfId="0" applyNumberFormat="1" applyFont="1" applyFill="1" applyBorder="1" applyAlignment="1">
      <alignment horizontal="center"/>
    </xf>
    <xf numFmtId="2" fontId="6" fillId="5" borderId="0" xfId="0" applyNumberFormat="1" applyFont="1" applyFill="1" applyBorder="1" applyAlignment="1">
      <alignment horizontal="center"/>
    </xf>
    <xf numFmtId="49" fontId="10" fillId="3" borderId="0" xfId="0" applyNumberFormat="1" applyFont="1" applyFill="1" applyBorder="1" applyAlignment="1">
      <alignment horizontal="center"/>
    </xf>
    <xf numFmtId="49" fontId="10" fillId="3" borderId="0" xfId="0" applyNumberFormat="1" applyFont="1" applyFill="1" applyBorder="1"/>
    <xf numFmtId="2" fontId="10" fillId="2" borderId="0" xfId="0" applyNumberFormat="1" applyFont="1" applyFill="1" applyBorder="1" applyAlignment="1">
      <alignment horizontal="center"/>
    </xf>
    <xf numFmtId="0" fontId="10" fillId="2" borderId="0" xfId="0" applyFont="1" applyFill="1" applyBorder="1" applyAlignment="1">
      <alignment horizontal="center"/>
    </xf>
    <xf numFmtId="0" fontId="10" fillId="3" borderId="0" xfId="0" applyFont="1" applyFill="1" applyBorder="1" applyAlignment="1">
      <alignment horizontal="center"/>
    </xf>
    <xf numFmtId="0" fontId="10" fillId="3" borderId="0" xfId="0" applyFont="1" applyFill="1" applyBorder="1"/>
    <xf numFmtId="0" fontId="10" fillId="3" borderId="18" xfId="0" applyFont="1" applyFill="1" applyBorder="1" applyAlignment="1">
      <alignment horizontal="center"/>
    </xf>
    <xf numFmtId="0" fontId="10" fillId="3" borderId="18" xfId="0" applyFont="1" applyFill="1" applyBorder="1"/>
    <xf numFmtId="2" fontId="10" fillId="2" borderId="18" xfId="0" applyNumberFormat="1" applyFont="1" applyFill="1" applyBorder="1" applyAlignment="1">
      <alignment horizontal="center"/>
    </xf>
    <xf numFmtId="0" fontId="10" fillId="2" borderId="18" xfId="0" applyFont="1" applyFill="1" applyBorder="1" applyAlignment="1">
      <alignment horizontal="center"/>
    </xf>
    <xf numFmtId="2" fontId="6" fillId="3" borderId="14" xfId="0" applyNumberFormat="1" applyFont="1" applyFill="1" applyBorder="1" applyAlignment="1">
      <alignment horizontal="center"/>
    </xf>
    <xf numFmtId="2" fontId="6" fillId="3" borderId="0" xfId="0" applyNumberFormat="1" applyFont="1" applyFill="1" applyBorder="1" applyAlignment="1">
      <alignment horizontal="center"/>
    </xf>
    <xf numFmtId="2" fontId="6" fillId="3" borderId="19" xfId="0" applyNumberFormat="1" applyFont="1" applyFill="1" applyBorder="1" applyAlignment="1">
      <alignment horizontal="center"/>
    </xf>
    <xf numFmtId="49" fontId="6" fillId="3" borderId="4" xfId="0" quotePrefix="1" applyNumberFormat="1" applyFont="1" applyFill="1" applyBorder="1" applyAlignment="1">
      <alignment horizontal="center"/>
    </xf>
    <xf numFmtId="2" fontId="6" fillId="3" borderId="4" xfId="0" applyNumberFormat="1" applyFont="1" applyFill="1" applyBorder="1" applyAlignment="1">
      <alignment horizontal="center"/>
    </xf>
    <xf numFmtId="2" fontId="6" fillId="5" borderId="4" xfId="0" applyNumberFormat="1" applyFont="1" applyFill="1" applyBorder="1" applyAlignment="1">
      <alignment horizontal="center"/>
    </xf>
    <xf numFmtId="0" fontId="1" fillId="0" borderId="0" xfId="0" applyFont="1" applyFill="1" applyBorder="1" applyAlignment="1">
      <alignment horizontal="left"/>
    </xf>
    <xf numFmtId="2" fontId="6" fillId="4" borderId="14" xfId="0" applyNumberFormat="1" applyFont="1" applyFill="1" applyBorder="1" applyAlignment="1">
      <alignment horizontal="center"/>
    </xf>
    <xf numFmtId="2" fontId="6" fillId="4" borderId="0" xfId="0" applyNumberFormat="1" applyFont="1" applyFill="1" applyBorder="1" applyAlignment="1">
      <alignment horizontal="center"/>
    </xf>
    <xf numFmtId="2" fontId="6" fillId="4" borderId="19" xfId="0" applyNumberFormat="1" applyFont="1" applyFill="1" applyBorder="1" applyAlignment="1">
      <alignment horizontal="center"/>
    </xf>
    <xf numFmtId="0" fontId="10" fillId="4" borderId="0" xfId="0" quotePrefix="1" applyFont="1" applyFill="1" applyBorder="1" applyAlignment="1">
      <alignment horizontal="center"/>
    </xf>
    <xf numFmtId="49" fontId="10" fillId="4" borderId="0" xfId="0" quotePrefix="1" applyNumberFormat="1" applyFont="1" applyFill="1" applyBorder="1" applyAlignment="1">
      <alignment horizontal="left"/>
    </xf>
    <xf numFmtId="0" fontId="6" fillId="4" borderId="4" xfId="0" quotePrefix="1" applyFont="1" applyFill="1" applyBorder="1" applyAlignment="1">
      <alignment horizontal="center"/>
    </xf>
    <xf numFmtId="49" fontId="6" fillId="4" borderId="4" xfId="0" quotePrefix="1" applyNumberFormat="1" applyFont="1" applyFill="1" applyBorder="1" applyAlignment="1">
      <alignment horizontal="left"/>
    </xf>
    <xf numFmtId="2" fontId="6" fillId="4" borderId="4" xfId="0" applyNumberFormat="1" applyFont="1" applyFill="1" applyBorder="1" applyAlignment="1">
      <alignment horizontal="center"/>
    </xf>
    <xf numFmtId="0" fontId="6" fillId="4" borderId="19" xfId="0" applyFont="1" applyFill="1" applyBorder="1" applyAlignment="1">
      <alignment horizontal="center"/>
    </xf>
    <xf numFmtId="49" fontId="6" fillId="4" borderId="13" xfId="0" applyNumberFormat="1" applyFont="1" applyFill="1" applyBorder="1" applyAlignment="1">
      <alignment horizontal="center"/>
    </xf>
    <xf numFmtId="49" fontId="6" fillId="4" borderId="13" xfId="0" quotePrefix="1" applyNumberFormat="1" applyFont="1" applyFill="1" applyBorder="1" applyAlignment="1">
      <alignment horizontal="left"/>
    </xf>
    <xf numFmtId="2" fontId="6" fillId="4" borderId="13" xfId="0" applyNumberFormat="1" applyFont="1" applyFill="1" applyBorder="1" applyAlignment="1">
      <alignment horizontal="center"/>
    </xf>
    <xf numFmtId="0" fontId="10" fillId="4" borderId="19" xfId="0" quotePrefix="1" applyFont="1" applyFill="1" applyBorder="1" applyAlignment="1">
      <alignment horizontal="center"/>
    </xf>
    <xf numFmtId="49" fontId="10" fillId="4" borderId="19" xfId="0" applyNumberFormat="1" applyFont="1" applyFill="1" applyBorder="1" applyAlignment="1">
      <alignment horizontal="left"/>
    </xf>
    <xf numFmtId="2" fontId="10" fillId="4" borderId="19" xfId="0" applyNumberFormat="1" applyFont="1" applyFill="1" applyBorder="1" applyAlignment="1">
      <alignment horizontal="center"/>
    </xf>
    <xf numFmtId="0" fontId="6" fillId="4" borderId="4" xfId="0" applyFont="1" applyFill="1" applyBorder="1" applyAlignment="1">
      <alignment horizontal="center"/>
    </xf>
    <xf numFmtId="49" fontId="10" fillId="4" borderId="0" xfId="0" applyNumberFormat="1" applyFont="1" applyFill="1" applyBorder="1" applyAlignment="1">
      <alignment horizontal="center"/>
    </xf>
    <xf numFmtId="0" fontId="10" fillId="4" borderId="0" xfId="0" quotePrefix="1" applyFont="1" applyFill="1" applyBorder="1"/>
    <xf numFmtId="49" fontId="10" fillId="4" borderId="19" xfId="0" applyNumberFormat="1" applyFont="1" applyFill="1" applyBorder="1" applyAlignment="1">
      <alignment horizontal="center"/>
    </xf>
    <xf numFmtId="0" fontId="10" fillId="4" borderId="19" xfId="0" quotePrefix="1" applyFont="1" applyFill="1" applyBorder="1"/>
    <xf numFmtId="49" fontId="10" fillId="4" borderId="0" xfId="0" applyNumberFormat="1" applyFont="1" applyFill="1" applyBorder="1"/>
    <xf numFmtId="0" fontId="10" fillId="4" borderId="0" xfId="0" applyFont="1" applyFill="1" applyBorder="1"/>
    <xf numFmtId="0" fontId="10" fillId="4" borderId="4" xfId="0" quotePrefix="1" applyFont="1" applyFill="1" applyBorder="1" applyAlignment="1">
      <alignment horizontal="center"/>
    </xf>
    <xf numFmtId="49" fontId="10" fillId="4" borderId="4" xfId="0" applyNumberFormat="1" applyFont="1" applyFill="1" applyBorder="1"/>
    <xf numFmtId="0" fontId="10" fillId="4" borderId="4" xfId="0" applyFont="1" applyFill="1" applyBorder="1" applyAlignment="1">
      <alignment horizontal="center"/>
    </xf>
    <xf numFmtId="49" fontId="10" fillId="4" borderId="4" xfId="0" applyNumberFormat="1" applyFont="1" applyFill="1" applyBorder="1" applyAlignment="1">
      <alignment horizontal="center"/>
    </xf>
    <xf numFmtId="0" fontId="10" fillId="4" borderId="4" xfId="0" applyFont="1" applyFill="1" applyBorder="1"/>
    <xf numFmtId="2" fontId="6" fillId="5" borderId="19" xfId="0" applyNumberFormat="1" applyFont="1" applyFill="1" applyBorder="1" applyAlignment="1">
      <alignment horizontal="center"/>
    </xf>
    <xf numFmtId="49" fontId="6" fillId="4" borderId="4" xfId="0" applyNumberFormat="1" applyFont="1" applyFill="1" applyBorder="1" applyAlignment="1">
      <alignment horizontal="center"/>
    </xf>
    <xf numFmtId="0" fontId="6" fillId="4" borderId="4" xfId="0" quotePrefix="1" applyFont="1" applyFill="1" applyBorder="1"/>
    <xf numFmtId="49" fontId="6" fillId="4" borderId="4" xfId="0" applyNumberFormat="1" applyFont="1" applyFill="1" applyBorder="1"/>
    <xf numFmtId="49" fontId="16" fillId="4" borderId="0" xfId="0" applyNumberFormat="1" applyFont="1" applyFill="1" applyBorder="1"/>
    <xf numFmtId="2" fontId="6" fillId="5" borderId="0" xfId="0" applyNumberFormat="1" applyFont="1" applyFill="1" applyBorder="1" applyAlignment="1">
      <alignment horizontal="left"/>
    </xf>
    <xf numFmtId="2" fontId="6" fillId="5" borderId="19" xfId="0" applyNumberFormat="1" applyFont="1" applyFill="1" applyBorder="1" applyAlignment="1">
      <alignment horizontal="left"/>
    </xf>
    <xf numFmtId="0" fontId="10" fillId="2" borderId="19" xfId="0" applyFont="1" applyFill="1" applyBorder="1" applyAlignment="1">
      <alignment horizontal="center"/>
    </xf>
    <xf numFmtId="49" fontId="6" fillId="4" borderId="13" xfId="0" applyNumberFormat="1" applyFont="1" applyFill="1" applyBorder="1" applyAlignment="1">
      <alignment horizontal="left"/>
    </xf>
    <xf numFmtId="49" fontId="10" fillId="4" borderId="0" xfId="0" applyNumberFormat="1" applyFont="1" applyFill="1" applyBorder="1" applyAlignment="1">
      <alignment horizontal="left"/>
    </xf>
    <xf numFmtId="49" fontId="12" fillId="4" borderId="0" xfId="0" applyNumberFormat="1" applyFont="1" applyFill="1" applyBorder="1" applyAlignment="1">
      <alignment horizontal="center"/>
    </xf>
    <xf numFmtId="49" fontId="12" fillId="4" borderId="0" xfId="0" applyNumberFormat="1" applyFont="1" applyFill="1" applyBorder="1" applyAlignment="1">
      <alignment horizontal="left"/>
    </xf>
    <xf numFmtId="49" fontId="12" fillId="4" borderId="19" xfId="0" applyNumberFormat="1" applyFont="1" applyFill="1" applyBorder="1" applyAlignment="1">
      <alignment horizontal="center"/>
    </xf>
    <xf numFmtId="49" fontId="12" fillId="4" borderId="19" xfId="0" applyNumberFormat="1" applyFont="1" applyFill="1" applyBorder="1" applyAlignment="1">
      <alignment horizontal="left"/>
    </xf>
    <xf numFmtId="49" fontId="10" fillId="4" borderId="19" xfId="0" quotePrefix="1" applyNumberFormat="1" applyFont="1" applyFill="1" applyBorder="1" applyAlignment="1">
      <alignment horizontal="left"/>
    </xf>
    <xf numFmtId="0" fontId="16" fillId="4" borderId="19" xfId="0" applyFont="1" applyFill="1" applyBorder="1"/>
    <xf numFmtId="49" fontId="6" fillId="3" borderId="13" xfId="0" applyNumberFormat="1" applyFont="1" applyFill="1" applyBorder="1"/>
    <xf numFmtId="2" fontId="10" fillId="4" borderId="0" xfId="0" applyNumberFormat="1" applyFont="1" applyFill="1" applyBorder="1" applyAlignment="1">
      <alignment horizontal="center"/>
    </xf>
    <xf numFmtId="49" fontId="10" fillId="5" borderId="0" xfId="0" applyNumberFormat="1" applyFont="1" applyFill="1" applyBorder="1" applyAlignment="1">
      <alignment horizontal="left"/>
    </xf>
    <xf numFmtId="0" fontId="1" fillId="3" borderId="0" xfId="0" applyFont="1" applyFill="1" applyBorder="1"/>
    <xf numFmtId="0" fontId="1" fillId="2" borderId="0" xfId="0" applyFont="1" applyFill="1" applyBorder="1"/>
    <xf numFmtId="0" fontId="17" fillId="0" borderId="0" xfId="0" applyFont="1" applyFill="1" applyBorder="1" applyAlignment="1">
      <alignment horizontal="center"/>
    </xf>
    <xf numFmtId="0" fontId="17" fillId="0" borderId="0" xfId="0" applyFont="1" applyFill="1" applyBorder="1"/>
    <xf numFmtId="0" fontId="2" fillId="5" borderId="21" xfId="0" applyFont="1" applyFill="1" applyBorder="1" applyAlignment="1">
      <alignment horizontal="center" vertical="center"/>
    </xf>
    <xf numFmtId="2" fontId="6" fillId="5" borderId="15" xfId="0" applyNumberFormat="1" applyFont="1" applyFill="1" applyBorder="1" applyAlignment="1">
      <alignment horizontal="center"/>
    </xf>
    <xf numFmtId="2" fontId="10" fillId="5" borderId="33" xfId="0" applyNumberFormat="1" applyFont="1" applyFill="1" applyBorder="1" applyAlignment="1">
      <alignment horizontal="center"/>
    </xf>
    <xf numFmtId="49" fontId="6" fillId="3" borderId="20" xfId="0" applyNumberFormat="1" applyFont="1" applyFill="1" applyBorder="1" applyAlignment="1">
      <alignment horizontal="center"/>
    </xf>
    <xf numFmtId="49" fontId="6" fillId="3" borderId="23" xfId="0" applyNumberFormat="1" applyFont="1" applyFill="1" applyBorder="1" applyAlignment="1">
      <alignment horizontal="center"/>
    </xf>
    <xf numFmtId="0" fontId="6" fillId="3" borderId="23" xfId="0" applyFont="1" applyFill="1" applyBorder="1" applyAlignment="1">
      <alignment horizontal="center"/>
    </xf>
    <xf numFmtId="0" fontId="6" fillId="3" borderId="39" xfId="0" applyFont="1" applyFill="1" applyBorder="1" applyAlignment="1">
      <alignment horizontal="center"/>
    </xf>
    <xf numFmtId="0" fontId="6" fillId="3" borderId="21" xfId="0" applyFont="1" applyFill="1" applyBorder="1" applyAlignment="1">
      <alignment horizontal="center"/>
    </xf>
    <xf numFmtId="0" fontId="6" fillId="2" borderId="18" xfId="0" applyFont="1" applyFill="1" applyBorder="1"/>
    <xf numFmtId="49" fontId="6" fillId="3" borderId="18" xfId="0" applyNumberFormat="1" applyFont="1" applyFill="1" applyBorder="1"/>
    <xf numFmtId="2" fontId="6" fillId="3" borderId="18" xfId="0" applyNumberFormat="1" applyFont="1" applyFill="1" applyBorder="1" applyAlignment="1">
      <alignment horizontal="center"/>
    </xf>
    <xf numFmtId="0" fontId="6" fillId="3" borderId="23" xfId="0" quotePrefix="1" applyFont="1" applyFill="1" applyBorder="1" applyAlignment="1">
      <alignment horizontal="center"/>
    </xf>
    <xf numFmtId="49" fontId="6" fillId="3" borderId="39" xfId="0" applyNumberFormat="1" applyFont="1" applyFill="1" applyBorder="1" applyAlignment="1">
      <alignment horizontal="center"/>
    </xf>
    <xf numFmtId="49" fontId="6" fillId="3" borderId="40" xfId="0" applyNumberFormat="1" applyFont="1" applyFill="1" applyBorder="1" applyAlignment="1">
      <alignment horizontal="center"/>
    </xf>
    <xf numFmtId="0" fontId="1" fillId="3" borderId="23" xfId="0" applyFont="1" applyFill="1" applyBorder="1" applyAlignment="1">
      <alignment horizontal="center"/>
    </xf>
    <xf numFmtId="0" fontId="1" fillId="3" borderId="21" xfId="0" applyFont="1" applyFill="1" applyBorder="1" applyAlignment="1">
      <alignment horizontal="center"/>
    </xf>
    <xf numFmtId="0" fontId="1" fillId="3" borderId="18" xfId="0" applyFont="1" applyFill="1" applyBorder="1"/>
    <xf numFmtId="0" fontId="1" fillId="2" borderId="18" xfId="0" applyFont="1" applyFill="1" applyBorder="1"/>
    <xf numFmtId="49" fontId="6" fillId="4" borderId="18" xfId="0" applyNumberFormat="1" applyFont="1" applyFill="1" applyBorder="1" applyAlignment="1">
      <alignment horizontal="center"/>
    </xf>
    <xf numFmtId="49" fontId="10" fillId="4" borderId="18" xfId="0" applyNumberFormat="1" applyFont="1" applyFill="1" applyBorder="1" applyAlignment="1">
      <alignment horizontal="left"/>
    </xf>
    <xf numFmtId="2" fontId="10" fillId="4" borderId="18" xfId="0" applyNumberFormat="1" applyFont="1" applyFill="1" applyBorder="1" applyAlignment="1">
      <alignment horizontal="center"/>
    </xf>
    <xf numFmtId="2" fontId="6" fillId="5" borderId="18" xfId="0" applyNumberFormat="1" applyFont="1" applyFill="1" applyBorder="1" applyAlignment="1">
      <alignment horizontal="center"/>
    </xf>
    <xf numFmtId="0" fontId="4" fillId="2" borderId="13" xfId="0" applyFont="1" applyFill="1" applyBorder="1" applyAlignment="1">
      <alignment horizontal="center" vertical="top"/>
    </xf>
    <xf numFmtId="0" fontId="4" fillId="2" borderId="0" xfId="0" applyFont="1" applyFill="1" applyBorder="1" applyAlignment="1">
      <alignment horizontal="center" vertical="top"/>
    </xf>
    <xf numFmtId="0" fontId="4" fillId="2" borderId="19" xfId="0" applyFont="1" applyFill="1" applyBorder="1" applyAlignment="1">
      <alignment horizontal="center" vertical="top"/>
    </xf>
    <xf numFmtId="0" fontId="2" fillId="4" borderId="20"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8"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3" borderId="14"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5" borderId="20" xfId="0" applyFont="1" applyFill="1" applyBorder="1" applyAlignment="1">
      <alignment horizontal="center" vertical="center"/>
    </xf>
  </cellXfs>
  <cellStyles count="1">
    <cellStyle name="Normal" xfId="0" builtinId="0"/>
  </cellStyles>
  <dxfs count="0"/>
  <tableStyles count="0" defaultTableStyle="TableStyleMedium2" defaultPivotStyle="PivotStyleMedium9"/>
  <colors>
    <mruColors>
      <color rgb="FFFFE8B9"/>
      <color rgb="FFE2E2E2"/>
      <color rgb="FFFFDF9F"/>
      <color rgb="FFFFD88B"/>
      <color rgb="FFFFDCB9"/>
      <color rgb="FFFFCC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zoomScaleNormal="100" workbookViewId="0">
      <selection sqref="A1:D1"/>
    </sheetView>
  </sheetViews>
  <sheetFormatPr defaultRowHeight="14.25"/>
  <cols>
    <col min="1" max="1" width="9.140625" style="1"/>
    <col min="2" max="3" width="7.5703125" style="2" customWidth="1"/>
    <col min="4" max="4" width="57.5703125" style="1" customWidth="1"/>
    <col min="5" max="5" width="6.42578125" style="3" customWidth="1"/>
    <col min="6" max="6" width="47.28515625" style="1" customWidth="1"/>
    <col min="7" max="7" width="8.42578125" style="1" customWidth="1"/>
    <col min="8" max="8" width="11.7109375" style="1" customWidth="1"/>
    <col min="9" max="9" width="13.42578125" style="1" customWidth="1"/>
    <col min="10" max="10" width="7.42578125" style="1" customWidth="1"/>
    <col min="11" max="11" width="122.140625" style="1" customWidth="1"/>
    <col min="12" max="12" width="6.5703125" style="1" customWidth="1"/>
    <col min="13" max="16384" width="9.140625" style="1"/>
  </cols>
  <sheetData>
    <row r="1" spans="1:12" ht="14.25" customHeight="1">
      <c r="A1" s="528" t="s">
        <v>1854</v>
      </c>
      <c r="B1" s="529"/>
      <c r="C1" s="529"/>
      <c r="D1" s="529"/>
      <c r="E1" s="534" t="s">
        <v>1853</v>
      </c>
      <c r="F1" s="534"/>
      <c r="G1" s="535" t="s">
        <v>46</v>
      </c>
      <c r="H1" s="535" t="s">
        <v>1045</v>
      </c>
      <c r="I1" s="535" t="s">
        <v>1046</v>
      </c>
      <c r="J1" s="532" t="s">
        <v>43</v>
      </c>
      <c r="K1" s="532"/>
      <c r="L1" s="533"/>
    </row>
    <row r="2" spans="1:12" ht="14.25" customHeight="1" thickBot="1">
      <c r="A2" s="530" t="s">
        <v>0</v>
      </c>
      <c r="B2" s="531"/>
      <c r="C2" s="531"/>
      <c r="D2" s="4" t="s">
        <v>44</v>
      </c>
      <c r="E2" s="5" t="s">
        <v>0</v>
      </c>
      <c r="F2" s="5" t="s">
        <v>44</v>
      </c>
      <c r="G2" s="536"/>
      <c r="H2" s="536"/>
      <c r="I2" s="536"/>
      <c r="J2" s="49" t="s">
        <v>0</v>
      </c>
      <c r="K2" s="50" t="s">
        <v>1024</v>
      </c>
      <c r="L2" s="51" t="s">
        <v>45</v>
      </c>
    </row>
    <row r="3" spans="1:12" s="14" customFormat="1" ht="14.25" customHeight="1">
      <c r="A3" s="164" t="s">
        <v>16</v>
      </c>
      <c r="B3" s="72"/>
      <c r="C3" s="73"/>
      <c r="D3" s="6" t="s">
        <v>1</v>
      </c>
      <c r="E3" s="7"/>
      <c r="F3" s="8"/>
      <c r="G3" s="9" t="s">
        <v>2075</v>
      </c>
      <c r="H3" s="10" t="s">
        <v>1048</v>
      </c>
      <c r="I3" s="10" t="s">
        <v>2075</v>
      </c>
      <c r="J3" s="11"/>
      <c r="K3" s="12"/>
      <c r="L3" s="13"/>
    </row>
    <row r="4" spans="1:12" s="24" customFormat="1" ht="14.25" customHeight="1">
      <c r="A4" s="74"/>
      <c r="B4" s="15" t="s">
        <v>17</v>
      </c>
      <c r="C4" s="15" t="s">
        <v>22</v>
      </c>
      <c r="D4" s="16" t="s">
        <v>2</v>
      </c>
      <c r="E4" s="17"/>
      <c r="F4" s="18"/>
      <c r="G4" s="19" t="s">
        <v>2075</v>
      </c>
      <c r="H4" s="20" t="s">
        <v>1048</v>
      </c>
      <c r="I4" s="20" t="s">
        <v>2075</v>
      </c>
      <c r="J4" s="21"/>
      <c r="K4" s="22"/>
      <c r="L4" s="23"/>
    </row>
    <row r="5" spans="1:12" s="24" customFormat="1" ht="14.25" customHeight="1">
      <c r="A5" s="74"/>
      <c r="B5" s="15" t="s">
        <v>18</v>
      </c>
      <c r="C5" s="15" t="s">
        <v>23</v>
      </c>
      <c r="D5" s="16" t="s">
        <v>3</v>
      </c>
      <c r="E5" s="17"/>
      <c r="F5" s="18"/>
      <c r="G5" s="19" t="s">
        <v>2075</v>
      </c>
      <c r="H5" s="20" t="s">
        <v>1048</v>
      </c>
      <c r="I5" s="20" t="s">
        <v>2075</v>
      </c>
      <c r="J5" s="21"/>
      <c r="K5" s="22"/>
      <c r="L5" s="23"/>
    </row>
    <row r="6" spans="1:12" s="24" customFormat="1" ht="14.25" customHeight="1">
      <c r="A6" s="74"/>
      <c r="B6" s="25" t="s">
        <v>19</v>
      </c>
      <c r="C6" s="25" t="s">
        <v>24</v>
      </c>
      <c r="D6" s="45" t="s">
        <v>4</v>
      </c>
      <c r="E6" s="27"/>
      <c r="F6" s="28"/>
      <c r="G6" s="347" t="s">
        <v>2075</v>
      </c>
      <c r="H6" s="346" t="s">
        <v>1048</v>
      </c>
      <c r="I6" s="346" t="s">
        <v>2075</v>
      </c>
      <c r="J6" s="21"/>
      <c r="K6" s="22"/>
      <c r="L6" s="23"/>
    </row>
    <row r="7" spans="1:12" s="24" customFormat="1" ht="14.25" customHeight="1">
      <c r="A7" s="74"/>
      <c r="B7" s="25" t="s">
        <v>21</v>
      </c>
      <c r="C7" s="25" t="s">
        <v>25</v>
      </c>
      <c r="D7" s="26" t="s">
        <v>5</v>
      </c>
      <c r="E7" s="27"/>
      <c r="F7" s="28"/>
      <c r="G7" s="60">
        <f>MEDIAN(L7:L11)</f>
        <v>1.3</v>
      </c>
      <c r="H7" s="525" t="s">
        <v>1048</v>
      </c>
      <c r="I7" s="525" t="s">
        <v>1048</v>
      </c>
      <c r="J7" s="21" t="s">
        <v>1105</v>
      </c>
      <c r="K7" s="22" t="s">
        <v>1106</v>
      </c>
      <c r="L7" s="23">
        <v>1.3</v>
      </c>
    </row>
    <row r="8" spans="1:12" s="24" customFormat="1" ht="14.25" customHeight="1">
      <c r="A8" s="74"/>
      <c r="B8" s="29"/>
      <c r="C8" s="29"/>
      <c r="D8" s="30"/>
      <c r="E8" s="31"/>
      <c r="F8" s="32"/>
      <c r="G8" s="368"/>
      <c r="H8" s="526"/>
      <c r="I8" s="526"/>
      <c r="J8" s="21" t="s">
        <v>1114</v>
      </c>
      <c r="K8" s="22" t="s">
        <v>1115</v>
      </c>
      <c r="L8" s="23">
        <v>1.3</v>
      </c>
    </row>
    <row r="9" spans="1:12" s="354" customFormat="1" ht="14.25" customHeight="1">
      <c r="A9" s="349"/>
      <c r="B9" s="350"/>
      <c r="C9" s="350"/>
      <c r="D9" s="351"/>
      <c r="E9" s="352"/>
      <c r="F9" s="353"/>
      <c r="G9" s="368"/>
      <c r="H9" s="526"/>
      <c r="I9" s="526"/>
      <c r="J9" s="370" t="s">
        <v>1118</v>
      </c>
      <c r="K9" s="371" t="s">
        <v>1119</v>
      </c>
      <c r="L9" s="372">
        <v>1.3</v>
      </c>
    </row>
    <row r="10" spans="1:12" s="24" customFormat="1" ht="14.25" customHeight="1">
      <c r="A10" s="74"/>
      <c r="B10" s="29"/>
      <c r="C10" s="29"/>
      <c r="D10" s="30"/>
      <c r="E10" s="31"/>
      <c r="F10" s="32"/>
      <c r="G10" s="368"/>
      <c r="H10" s="526"/>
      <c r="I10" s="526"/>
      <c r="J10" s="370" t="s">
        <v>1051</v>
      </c>
      <c r="K10" s="371" t="s">
        <v>1052</v>
      </c>
      <c r="L10" s="372">
        <v>1.8</v>
      </c>
    </row>
    <row r="11" spans="1:12" s="24" customFormat="1" ht="14.25" customHeight="1">
      <c r="A11" s="74"/>
      <c r="B11" s="33"/>
      <c r="C11" s="33"/>
      <c r="D11" s="34"/>
      <c r="E11" s="35"/>
      <c r="F11" s="36"/>
      <c r="G11" s="369"/>
      <c r="H11" s="527"/>
      <c r="I11" s="527"/>
      <c r="J11" s="370" t="s">
        <v>1053</v>
      </c>
      <c r="K11" s="371" t="s">
        <v>1054</v>
      </c>
      <c r="L11" s="372">
        <v>1.5</v>
      </c>
    </row>
    <row r="12" spans="1:12" s="24" customFormat="1" ht="14.25" customHeight="1">
      <c r="A12" s="74"/>
      <c r="B12" s="15" t="s">
        <v>20</v>
      </c>
      <c r="C12" s="15" t="s">
        <v>26</v>
      </c>
      <c r="D12" s="16" t="s">
        <v>6</v>
      </c>
      <c r="E12" s="17"/>
      <c r="F12" s="18"/>
      <c r="G12" s="19">
        <f>L12</f>
        <v>1.8</v>
      </c>
      <c r="H12" s="20" t="s">
        <v>1048</v>
      </c>
      <c r="I12" s="20" t="s">
        <v>1048</v>
      </c>
      <c r="J12" s="370" t="s">
        <v>1432</v>
      </c>
      <c r="K12" s="371" t="s">
        <v>1433</v>
      </c>
      <c r="L12" s="372">
        <v>1.8</v>
      </c>
    </row>
    <row r="13" spans="1:12" s="24" customFormat="1" ht="14.25" customHeight="1" thickBot="1">
      <c r="A13" s="74"/>
      <c r="B13" s="53" t="s">
        <v>7</v>
      </c>
      <c r="C13" s="53"/>
      <c r="D13" s="37" t="s">
        <v>1111</v>
      </c>
      <c r="E13" s="38"/>
      <c r="F13" s="39"/>
      <c r="G13" s="40" t="s">
        <v>2075</v>
      </c>
      <c r="H13" s="41" t="s">
        <v>1048</v>
      </c>
      <c r="I13" s="41" t="s">
        <v>2075</v>
      </c>
      <c r="J13" s="373"/>
      <c r="K13" s="374"/>
      <c r="L13" s="375"/>
    </row>
    <row r="14" spans="1:12" s="14" customFormat="1" ht="14.25" customHeight="1">
      <c r="A14" s="164" t="s">
        <v>27</v>
      </c>
      <c r="B14" s="72"/>
      <c r="C14" s="73"/>
      <c r="D14" s="6" t="s">
        <v>8</v>
      </c>
      <c r="E14" s="7"/>
      <c r="F14" s="8"/>
      <c r="G14" s="9">
        <f>MEDIAN(G15,G22)</f>
        <v>1.4</v>
      </c>
      <c r="H14" s="10" t="s">
        <v>1048</v>
      </c>
      <c r="I14" s="10" t="s">
        <v>1048</v>
      </c>
      <c r="J14" s="376"/>
      <c r="K14" s="377"/>
      <c r="L14" s="378"/>
    </row>
    <row r="15" spans="1:12" s="24" customFormat="1" ht="14.25" customHeight="1">
      <c r="A15" s="74"/>
      <c r="B15" s="29" t="s">
        <v>28</v>
      </c>
      <c r="C15" s="29" t="s">
        <v>41</v>
      </c>
      <c r="D15" s="45" t="s">
        <v>9</v>
      </c>
      <c r="E15" s="348">
        <v>142</v>
      </c>
      <c r="F15" s="382" t="s">
        <v>1855</v>
      </c>
      <c r="G15" s="60">
        <f>MEDIAN(L15:L21)</f>
        <v>1.3</v>
      </c>
      <c r="H15" s="525" t="s">
        <v>1048</v>
      </c>
      <c r="I15" s="525" t="s">
        <v>1048</v>
      </c>
      <c r="J15" s="370" t="s">
        <v>1112</v>
      </c>
      <c r="K15" s="371" t="s">
        <v>1113</v>
      </c>
      <c r="L15" s="372">
        <v>2</v>
      </c>
    </row>
    <row r="16" spans="1:12" s="24" customFormat="1" ht="14.25" customHeight="1">
      <c r="A16" s="74"/>
      <c r="B16" s="29"/>
      <c r="C16" s="29"/>
      <c r="D16" s="46"/>
      <c r="E16" s="385"/>
      <c r="F16" s="383"/>
      <c r="G16" s="368"/>
      <c r="H16" s="526"/>
      <c r="I16" s="526"/>
      <c r="J16" s="370" t="s">
        <v>1105</v>
      </c>
      <c r="K16" s="371" t="s">
        <v>1106</v>
      </c>
      <c r="L16" s="372">
        <v>1.3</v>
      </c>
    </row>
    <row r="17" spans="1:12" s="24" customFormat="1" ht="14.25" customHeight="1">
      <c r="A17" s="74"/>
      <c r="B17" s="29"/>
      <c r="C17" s="29"/>
      <c r="D17" s="46"/>
      <c r="E17" s="385"/>
      <c r="F17" s="383"/>
      <c r="G17" s="368"/>
      <c r="H17" s="526"/>
      <c r="I17" s="526"/>
      <c r="J17" s="370" t="s">
        <v>1114</v>
      </c>
      <c r="K17" s="371" t="s">
        <v>1115</v>
      </c>
      <c r="L17" s="372">
        <v>1.3</v>
      </c>
    </row>
    <row r="18" spans="1:12" s="24" customFormat="1" ht="14.25" customHeight="1">
      <c r="A18" s="74"/>
      <c r="B18" s="29"/>
      <c r="C18" s="29"/>
      <c r="D18" s="46"/>
      <c r="E18" s="385"/>
      <c r="F18" s="383"/>
      <c r="G18" s="368"/>
      <c r="H18" s="526"/>
      <c r="I18" s="526"/>
      <c r="J18" s="370" t="s">
        <v>1116</v>
      </c>
      <c r="K18" s="371" t="s">
        <v>1117</v>
      </c>
      <c r="L18" s="372">
        <v>1</v>
      </c>
    </row>
    <row r="19" spans="1:12" s="354" customFormat="1" ht="14.25" customHeight="1">
      <c r="A19" s="349"/>
      <c r="B19" s="350"/>
      <c r="C19" s="350"/>
      <c r="D19" s="351"/>
      <c r="E19" s="385"/>
      <c r="F19" s="383"/>
      <c r="G19" s="368"/>
      <c r="H19" s="526"/>
      <c r="I19" s="526"/>
      <c r="J19" s="370" t="s">
        <v>1118</v>
      </c>
      <c r="K19" s="371" t="s">
        <v>1119</v>
      </c>
      <c r="L19" s="372">
        <v>1.3</v>
      </c>
    </row>
    <row r="20" spans="1:12" s="24" customFormat="1" ht="14.25" customHeight="1">
      <c r="A20" s="74"/>
      <c r="B20" s="29"/>
      <c r="C20" s="29"/>
      <c r="D20" s="46"/>
      <c r="E20" s="385"/>
      <c r="F20" s="383"/>
      <c r="G20" s="368"/>
      <c r="H20" s="526"/>
      <c r="I20" s="526"/>
      <c r="J20" s="370" t="s">
        <v>1051</v>
      </c>
      <c r="K20" s="371" t="s">
        <v>1052</v>
      </c>
      <c r="L20" s="372">
        <v>1.8</v>
      </c>
    </row>
    <row r="21" spans="1:12" s="24" customFormat="1" ht="14.25" customHeight="1">
      <c r="A21" s="74"/>
      <c r="B21" s="29"/>
      <c r="C21" s="29"/>
      <c r="D21" s="47"/>
      <c r="E21" s="386"/>
      <c r="F21" s="384"/>
      <c r="G21" s="369"/>
      <c r="H21" s="527"/>
      <c r="I21" s="527"/>
      <c r="J21" s="370" t="s">
        <v>1053</v>
      </c>
      <c r="K21" s="371" t="s">
        <v>1054</v>
      </c>
      <c r="L21" s="372">
        <v>1.5</v>
      </c>
    </row>
    <row r="22" spans="1:12" s="24" customFormat="1" ht="14.25" customHeight="1">
      <c r="A22" s="74"/>
      <c r="B22" s="366" t="s">
        <v>29</v>
      </c>
      <c r="C22" s="366" t="s">
        <v>42</v>
      </c>
      <c r="D22" s="367" t="s">
        <v>10</v>
      </c>
      <c r="E22" s="27"/>
      <c r="F22" s="28"/>
      <c r="G22" s="60">
        <f>MEDIAN(L22:L24)</f>
        <v>1.5</v>
      </c>
      <c r="H22" s="61" t="s">
        <v>1048</v>
      </c>
      <c r="I22" s="61" t="s">
        <v>1048</v>
      </c>
      <c r="J22" s="370" t="s">
        <v>1025</v>
      </c>
      <c r="K22" s="371" t="s">
        <v>1026</v>
      </c>
      <c r="L22" s="372">
        <v>1.5</v>
      </c>
    </row>
    <row r="23" spans="1:12" s="354" customFormat="1" ht="14.25" customHeight="1">
      <c r="A23" s="349"/>
      <c r="B23" s="355"/>
      <c r="C23" s="355"/>
      <c r="D23" s="356"/>
      <c r="E23" s="352"/>
      <c r="F23" s="353"/>
      <c r="G23" s="357"/>
      <c r="H23" s="358"/>
      <c r="I23" s="358"/>
      <c r="J23" s="379" t="s">
        <v>1112</v>
      </c>
      <c r="K23" s="380" t="s">
        <v>1113</v>
      </c>
      <c r="L23" s="381">
        <v>2</v>
      </c>
    </row>
    <row r="24" spans="1:12" s="354" customFormat="1" ht="14.25" customHeight="1" thickBot="1">
      <c r="A24" s="359"/>
      <c r="B24" s="360"/>
      <c r="C24" s="360"/>
      <c r="D24" s="361"/>
      <c r="E24" s="362"/>
      <c r="F24" s="363"/>
      <c r="G24" s="364"/>
      <c r="H24" s="365"/>
      <c r="I24" s="365"/>
      <c r="J24" s="373" t="s">
        <v>1105</v>
      </c>
      <c r="K24" s="374" t="s">
        <v>1106</v>
      </c>
      <c r="L24" s="375">
        <v>1.3</v>
      </c>
    </row>
    <row r="25" spans="1:12" s="14" customFormat="1" ht="14.25" customHeight="1">
      <c r="A25" s="163" t="s">
        <v>30</v>
      </c>
      <c r="B25" s="77"/>
      <c r="C25" s="73"/>
      <c r="D25" s="6" t="s">
        <v>11</v>
      </c>
      <c r="E25" s="7"/>
      <c r="F25" s="8"/>
      <c r="G25" s="9">
        <f>MEDIAN(G26,G30)</f>
        <v>1.5249999999999999</v>
      </c>
      <c r="H25" s="10" t="s">
        <v>1048</v>
      </c>
      <c r="I25" s="10" t="s">
        <v>1048</v>
      </c>
      <c r="J25" s="11"/>
      <c r="K25" s="12"/>
      <c r="L25" s="13"/>
    </row>
    <row r="26" spans="1:12" s="24" customFormat="1" ht="14.25" customHeight="1">
      <c r="A26" s="74"/>
      <c r="B26" s="54" t="s">
        <v>31</v>
      </c>
      <c r="C26" s="54" t="s">
        <v>33</v>
      </c>
      <c r="D26" s="56" t="s">
        <v>12</v>
      </c>
      <c r="E26" s="66">
        <v>160</v>
      </c>
      <c r="F26" s="28" t="s">
        <v>1856</v>
      </c>
      <c r="G26" s="60">
        <f>MEDIAN(L26:L29)</f>
        <v>1.4</v>
      </c>
      <c r="H26" s="61" t="s">
        <v>1048</v>
      </c>
      <c r="I26" s="61" t="s">
        <v>1048</v>
      </c>
      <c r="J26" s="21" t="s">
        <v>1118</v>
      </c>
      <c r="K26" s="22" t="s">
        <v>1119</v>
      </c>
      <c r="L26" s="23">
        <v>1.3</v>
      </c>
    </row>
    <row r="27" spans="1:12" s="24" customFormat="1" ht="14.25" customHeight="1">
      <c r="A27" s="74"/>
      <c r="B27" s="54"/>
      <c r="C27" s="54"/>
      <c r="D27" s="57"/>
      <c r="E27" s="31"/>
      <c r="F27" s="32"/>
      <c r="G27" s="62"/>
      <c r="H27" s="63"/>
      <c r="I27" s="63"/>
      <c r="J27" s="21" t="s">
        <v>1120</v>
      </c>
      <c r="K27" s="22" t="s">
        <v>1121</v>
      </c>
      <c r="L27" s="23">
        <v>1.3</v>
      </c>
    </row>
    <row r="28" spans="1:12" s="24" customFormat="1" ht="14.25" customHeight="1">
      <c r="A28" s="74"/>
      <c r="B28" s="54"/>
      <c r="C28" s="54"/>
      <c r="D28" s="57"/>
      <c r="E28" s="31"/>
      <c r="F28" s="32"/>
      <c r="G28" s="62"/>
      <c r="H28" s="63"/>
      <c r="I28" s="63"/>
      <c r="J28" s="21" t="s">
        <v>1051</v>
      </c>
      <c r="K28" s="22" t="s">
        <v>1052</v>
      </c>
      <c r="L28" s="23">
        <v>1.8</v>
      </c>
    </row>
    <row r="29" spans="1:12" s="24" customFormat="1" ht="14.25" customHeight="1">
      <c r="A29" s="74"/>
      <c r="B29" s="71"/>
      <c r="C29" s="71"/>
      <c r="D29" s="58"/>
      <c r="E29" s="35"/>
      <c r="F29" s="36"/>
      <c r="G29" s="64"/>
      <c r="H29" s="65"/>
      <c r="I29" s="65"/>
      <c r="J29" s="21" t="s">
        <v>1053</v>
      </c>
      <c r="K29" s="22" t="s">
        <v>1054</v>
      </c>
      <c r="L29" s="23">
        <v>1.5</v>
      </c>
    </row>
    <row r="30" spans="1:12" s="24" customFormat="1" ht="14.25" customHeight="1">
      <c r="A30" s="74"/>
      <c r="B30" s="54" t="s">
        <v>32</v>
      </c>
      <c r="C30" s="54" t="s">
        <v>34</v>
      </c>
      <c r="D30" s="56" t="s">
        <v>13</v>
      </c>
      <c r="E30" s="66">
        <v>170</v>
      </c>
      <c r="F30" s="28" t="s">
        <v>1857</v>
      </c>
      <c r="G30" s="60">
        <f>MEDIAN(L30:L33)</f>
        <v>1.65</v>
      </c>
      <c r="H30" s="61" t="s">
        <v>1048</v>
      </c>
      <c r="I30" s="61" t="s">
        <v>1048</v>
      </c>
      <c r="J30" s="21" t="s">
        <v>1120</v>
      </c>
      <c r="K30" s="22" t="s">
        <v>1121</v>
      </c>
      <c r="L30" s="23">
        <v>1.3</v>
      </c>
    </row>
    <row r="31" spans="1:12" s="24" customFormat="1" ht="14.25" customHeight="1">
      <c r="A31" s="74"/>
      <c r="B31" s="54"/>
      <c r="C31" s="54"/>
      <c r="D31" s="57"/>
      <c r="E31" s="31"/>
      <c r="F31" s="32"/>
      <c r="G31" s="62"/>
      <c r="H31" s="63"/>
      <c r="I31" s="63"/>
      <c r="J31" s="21" t="s">
        <v>1051</v>
      </c>
      <c r="K31" s="22" t="s">
        <v>1052</v>
      </c>
      <c r="L31" s="23">
        <v>1.8</v>
      </c>
    </row>
    <row r="32" spans="1:12" s="24" customFormat="1" ht="14.25" customHeight="1">
      <c r="A32" s="74"/>
      <c r="B32" s="54"/>
      <c r="C32" s="54"/>
      <c r="D32" s="57"/>
      <c r="E32" s="31"/>
      <c r="F32" s="32"/>
      <c r="G32" s="62"/>
      <c r="H32" s="63"/>
      <c r="I32" s="63"/>
      <c r="J32" s="21" t="s">
        <v>1053</v>
      </c>
      <c r="K32" s="22" t="s">
        <v>1054</v>
      </c>
      <c r="L32" s="23">
        <v>1.5</v>
      </c>
    </row>
    <row r="33" spans="1:12" s="24" customFormat="1" ht="14.25" customHeight="1" thickBot="1">
      <c r="A33" s="74"/>
      <c r="B33" s="54"/>
      <c r="C33" s="54"/>
      <c r="D33" s="59"/>
      <c r="E33" s="67"/>
      <c r="F33" s="68"/>
      <c r="G33" s="69"/>
      <c r="H33" s="70"/>
      <c r="I33" s="70"/>
      <c r="J33" s="421" t="s">
        <v>1497</v>
      </c>
      <c r="K33" s="422" t="s">
        <v>1498</v>
      </c>
      <c r="L33" s="423">
        <v>2.5</v>
      </c>
    </row>
    <row r="34" spans="1:12" s="14" customFormat="1" ht="14.25" customHeight="1">
      <c r="A34" s="163" t="s">
        <v>35</v>
      </c>
      <c r="B34" s="77"/>
      <c r="C34" s="73"/>
      <c r="D34" s="6" t="s">
        <v>14</v>
      </c>
      <c r="E34" s="7"/>
      <c r="F34" s="8"/>
      <c r="G34" s="9" t="s">
        <v>2075</v>
      </c>
      <c r="H34" s="10" t="s">
        <v>1048</v>
      </c>
      <c r="I34" s="10" t="s">
        <v>2075</v>
      </c>
      <c r="J34" s="11"/>
      <c r="K34" s="12"/>
      <c r="L34" s="13"/>
    </row>
    <row r="35" spans="1:12" s="24" customFormat="1" ht="14.25" customHeight="1" thickBot="1">
      <c r="A35" s="74"/>
      <c r="B35" s="54" t="s">
        <v>36</v>
      </c>
      <c r="C35" s="54" t="s">
        <v>37</v>
      </c>
      <c r="D35" s="16" t="s">
        <v>14</v>
      </c>
      <c r="E35" s="17"/>
      <c r="F35" s="18"/>
      <c r="G35" s="19" t="s">
        <v>2075</v>
      </c>
      <c r="H35" s="20" t="s">
        <v>1048</v>
      </c>
      <c r="I35" s="20" t="s">
        <v>2075</v>
      </c>
      <c r="J35" s="21"/>
      <c r="K35" s="22"/>
      <c r="L35" s="23"/>
    </row>
    <row r="36" spans="1:12" s="14" customFormat="1" ht="14.25" customHeight="1">
      <c r="A36" s="163" t="s">
        <v>38</v>
      </c>
      <c r="B36" s="77"/>
      <c r="C36" s="73"/>
      <c r="D36" s="6" t="s">
        <v>15</v>
      </c>
      <c r="E36" s="7"/>
      <c r="F36" s="8"/>
      <c r="G36" s="9" t="s">
        <v>2075</v>
      </c>
      <c r="H36" s="10" t="s">
        <v>1048</v>
      </c>
      <c r="I36" s="10" t="s">
        <v>2075</v>
      </c>
      <c r="J36" s="11"/>
      <c r="K36" s="12"/>
      <c r="L36" s="13"/>
    </row>
    <row r="37" spans="1:12" s="24" customFormat="1" ht="14.25" customHeight="1" thickBot="1">
      <c r="A37" s="75"/>
      <c r="B37" s="55" t="s">
        <v>39</v>
      </c>
      <c r="C37" s="55" t="s">
        <v>40</v>
      </c>
      <c r="D37" s="37" t="s">
        <v>15</v>
      </c>
      <c r="E37" s="38"/>
      <c r="F37" s="39"/>
      <c r="G37" s="40" t="s">
        <v>2075</v>
      </c>
      <c r="H37" s="41" t="s">
        <v>1048</v>
      </c>
      <c r="I37" s="41" t="s">
        <v>2075</v>
      </c>
      <c r="J37" s="42"/>
      <c r="K37" s="43"/>
      <c r="L37" s="44"/>
    </row>
    <row r="39" spans="1:12">
      <c r="A39" s="169" t="s">
        <v>182</v>
      </c>
    </row>
    <row r="40" spans="1:12">
      <c r="A40" s="169" t="s">
        <v>183</v>
      </c>
    </row>
  </sheetData>
  <sheetProtection algorithmName="SHA-512" hashValue="3472dDzUsHw0ZGo6ry4MuBtrNyEO6FjHKXubZFhWpl9r+ImrndnluOGVRB6QjDMYYBssLv74yUcmVVT0tDZRcw==" saltValue="Gxl0uNpybySo8WkgwkeL1w==" spinCount="100000" sheet="1" formatCells="0" formatColumns="0" formatRows="0" insertColumns="0" insertRows="0" insertHyperlinks="0" deleteColumns="0" deleteRows="0" sort="0" autoFilter="0" pivotTables="0"/>
  <mergeCells count="11">
    <mergeCell ref="J1:L1"/>
    <mergeCell ref="E1:F1"/>
    <mergeCell ref="G1:G2"/>
    <mergeCell ref="H1:H2"/>
    <mergeCell ref="I1:I2"/>
    <mergeCell ref="H7:H11"/>
    <mergeCell ref="I7:I11"/>
    <mergeCell ref="H15:H21"/>
    <mergeCell ref="I15:I21"/>
    <mergeCell ref="A1:D1"/>
    <mergeCell ref="A2:C2"/>
  </mergeCells>
  <pageMargins left="0.25" right="0.25"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6"/>
  <sheetViews>
    <sheetView zoomScaleNormal="100" workbookViewId="0">
      <selection sqref="A1:D1"/>
    </sheetView>
  </sheetViews>
  <sheetFormatPr defaultRowHeight="14.25"/>
  <cols>
    <col min="1" max="3" width="7.42578125" style="79" customWidth="1"/>
    <col min="4" max="4" width="96.28515625" style="78" bestFit="1" customWidth="1"/>
    <col min="5" max="5" width="5.7109375" style="79" customWidth="1"/>
    <col min="6" max="6" width="95.5703125" style="78" bestFit="1" customWidth="1"/>
    <col min="7" max="7" width="8.85546875" style="78" customWidth="1"/>
    <col min="8" max="8" width="11.42578125" style="78" customWidth="1"/>
    <col min="9" max="9" width="13.5703125" style="78" customWidth="1"/>
    <col min="10" max="10" width="6.5703125" style="79" customWidth="1"/>
    <col min="11" max="11" width="107.42578125" style="78" customWidth="1"/>
    <col min="12" max="12" width="6" style="78" customWidth="1"/>
    <col min="13" max="16384" width="9.140625" style="78"/>
  </cols>
  <sheetData>
    <row r="1" spans="1:12" ht="16.5" customHeight="1">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52" t="s">
        <v>44</v>
      </c>
      <c r="E2" s="5" t="s">
        <v>0</v>
      </c>
      <c r="F2" s="5" t="s">
        <v>44</v>
      </c>
      <c r="G2" s="536"/>
      <c r="H2" s="536"/>
      <c r="I2" s="536"/>
      <c r="J2" s="49" t="s">
        <v>0</v>
      </c>
      <c r="K2" s="50" t="s">
        <v>1024</v>
      </c>
      <c r="L2" s="51" t="s">
        <v>45</v>
      </c>
    </row>
    <row r="3" spans="1:12" s="165" customFormat="1" ht="15">
      <c r="A3" s="163">
        <v>1011</v>
      </c>
      <c r="B3" s="77"/>
      <c r="C3" s="72"/>
      <c r="D3" s="6" t="s">
        <v>787</v>
      </c>
      <c r="E3" s="7"/>
      <c r="F3" s="8"/>
      <c r="G3" s="9">
        <f>MEDIAN(G4,G17,G38,G40)</f>
        <v>1.65</v>
      </c>
      <c r="H3" s="10" t="s">
        <v>1048</v>
      </c>
      <c r="I3" s="10" t="s">
        <v>1048</v>
      </c>
      <c r="J3" s="11"/>
      <c r="K3" s="12"/>
      <c r="L3" s="13"/>
    </row>
    <row r="4" spans="1:12">
      <c r="A4" s="222"/>
      <c r="B4" s="223" t="s">
        <v>818</v>
      </c>
      <c r="C4" s="225"/>
      <c r="D4" s="195" t="s">
        <v>788</v>
      </c>
      <c r="E4" s="202" t="s">
        <v>1984</v>
      </c>
      <c r="F4" s="208" t="s">
        <v>1985</v>
      </c>
      <c r="G4" s="64">
        <f>MEDIAN(G5,G8,G11)</f>
        <v>1.5</v>
      </c>
      <c r="H4" s="65" t="s">
        <v>1048</v>
      </c>
      <c r="I4" s="65" t="s">
        <v>1048</v>
      </c>
      <c r="J4" s="198"/>
      <c r="K4" s="199"/>
      <c r="L4" s="200"/>
    </row>
    <row r="5" spans="1:12">
      <c r="A5" s="222"/>
      <c r="B5" s="223"/>
      <c r="C5" s="223" t="s">
        <v>819</v>
      </c>
      <c r="D5" s="175" t="s">
        <v>789</v>
      </c>
      <c r="E5" s="180"/>
      <c r="F5" s="183"/>
      <c r="G5" s="62">
        <f>MEDIAN(L5:L7)</f>
        <v>1.5</v>
      </c>
      <c r="H5" s="63" t="s">
        <v>1048</v>
      </c>
      <c r="I5" s="63" t="s">
        <v>1048</v>
      </c>
      <c r="J5" s="170" t="s">
        <v>1114</v>
      </c>
      <c r="K5" s="171" t="s">
        <v>1115</v>
      </c>
      <c r="L5" s="184">
        <v>1.3</v>
      </c>
    </row>
    <row r="6" spans="1:12">
      <c r="A6" s="222"/>
      <c r="B6" s="223"/>
      <c r="C6" s="223"/>
      <c r="D6" s="175"/>
      <c r="E6" s="180"/>
      <c r="F6" s="183"/>
      <c r="G6" s="62"/>
      <c r="H6" s="63"/>
      <c r="I6" s="63"/>
      <c r="J6" s="170" t="s">
        <v>1051</v>
      </c>
      <c r="K6" s="171" t="s">
        <v>1052</v>
      </c>
      <c r="L6" s="184">
        <v>1.8</v>
      </c>
    </row>
    <row r="7" spans="1:12">
      <c r="A7" s="222"/>
      <c r="B7" s="223"/>
      <c r="C7" s="225"/>
      <c r="D7" s="201"/>
      <c r="E7" s="202"/>
      <c r="F7" s="203"/>
      <c r="G7" s="64"/>
      <c r="H7" s="65"/>
      <c r="I7" s="65"/>
      <c r="J7" s="198" t="s">
        <v>1053</v>
      </c>
      <c r="K7" s="199" t="s">
        <v>1054</v>
      </c>
      <c r="L7" s="200">
        <v>1.5</v>
      </c>
    </row>
    <row r="8" spans="1:12">
      <c r="A8" s="222"/>
      <c r="B8" s="223"/>
      <c r="C8" s="223" t="s">
        <v>820</v>
      </c>
      <c r="D8" s="175" t="s">
        <v>790</v>
      </c>
      <c r="E8" s="180"/>
      <c r="F8" s="183"/>
      <c r="G8" s="62">
        <f>MEDIAN(L8:L10)</f>
        <v>1.5</v>
      </c>
      <c r="H8" s="63" t="s">
        <v>1048</v>
      </c>
      <c r="I8" s="63" t="s">
        <v>1048</v>
      </c>
      <c r="J8" s="170" t="s">
        <v>1114</v>
      </c>
      <c r="K8" s="171" t="s">
        <v>1115</v>
      </c>
      <c r="L8" s="184">
        <v>1.3</v>
      </c>
    </row>
    <row r="9" spans="1:12">
      <c r="A9" s="222"/>
      <c r="B9" s="223"/>
      <c r="C9" s="223"/>
      <c r="D9" s="175"/>
      <c r="E9" s="180"/>
      <c r="F9" s="183"/>
      <c r="G9" s="62"/>
      <c r="H9" s="63"/>
      <c r="I9" s="63"/>
      <c r="J9" s="170" t="s">
        <v>1051</v>
      </c>
      <c r="K9" s="171" t="s">
        <v>1052</v>
      </c>
      <c r="L9" s="184">
        <v>1.8</v>
      </c>
    </row>
    <row r="10" spans="1:12">
      <c r="A10" s="222"/>
      <c r="B10" s="223"/>
      <c r="C10" s="225"/>
      <c r="D10" s="201"/>
      <c r="E10" s="202"/>
      <c r="F10" s="203"/>
      <c r="G10" s="64"/>
      <c r="H10" s="65"/>
      <c r="I10" s="65"/>
      <c r="J10" s="198" t="s">
        <v>1053</v>
      </c>
      <c r="K10" s="199" t="s">
        <v>1054</v>
      </c>
      <c r="L10" s="200">
        <v>1.5</v>
      </c>
    </row>
    <row r="11" spans="1:12">
      <c r="A11" s="222"/>
      <c r="B11" s="223"/>
      <c r="C11" s="223" t="s">
        <v>821</v>
      </c>
      <c r="D11" s="175" t="s">
        <v>791</v>
      </c>
      <c r="E11" s="180"/>
      <c r="F11" s="183"/>
      <c r="G11" s="62">
        <f>MEDIAN(L11:L14)</f>
        <v>1.5</v>
      </c>
      <c r="H11" s="63" t="s">
        <v>1048</v>
      </c>
      <c r="I11" s="63" t="s">
        <v>1048</v>
      </c>
      <c r="J11" s="170" t="s">
        <v>1114</v>
      </c>
      <c r="K11" s="171" t="s">
        <v>1115</v>
      </c>
      <c r="L11" s="184">
        <v>1.3</v>
      </c>
    </row>
    <row r="12" spans="1:12">
      <c r="A12" s="222"/>
      <c r="B12" s="223"/>
      <c r="C12" s="223"/>
      <c r="D12" s="175"/>
      <c r="E12" s="180"/>
      <c r="F12" s="183"/>
      <c r="G12" s="62"/>
      <c r="H12" s="63"/>
      <c r="I12" s="63"/>
      <c r="J12" s="170" t="s">
        <v>1051</v>
      </c>
      <c r="K12" s="171" t="s">
        <v>1052</v>
      </c>
      <c r="L12" s="184">
        <v>1.8</v>
      </c>
    </row>
    <row r="13" spans="1:12">
      <c r="A13" s="222"/>
      <c r="B13" s="223"/>
      <c r="C13" s="223"/>
      <c r="D13" s="175"/>
      <c r="E13" s="180"/>
      <c r="F13" s="183"/>
      <c r="G13" s="62"/>
      <c r="H13" s="63"/>
      <c r="I13" s="63"/>
      <c r="J13" s="170" t="s">
        <v>1053</v>
      </c>
      <c r="K13" s="171" t="s">
        <v>1054</v>
      </c>
      <c r="L13" s="184">
        <v>1.5</v>
      </c>
    </row>
    <row r="14" spans="1:12">
      <c r="A14" s="222"/>
      <c r="B14" s="223"/>
      <c r="C14" s="225"/>
      <c r="D14" s="201"/>
      <c r="E14" s="202"/>
      <c r="F14" s="203"/>
      <c r="G14" s="64"/>
      <c r="H14" s="65"/>
      <c r="I14" s="65"/>
      <c r="J14" s="198" t="s">
        <v>1434</v>
      </c>
      <c r="K14" s="199" t="s">
        <v>1435</v>
      </c>
      <c r="L14" s="200">
        <v>1.5</v>
      </c>
    </row>
    <row r="15" spans="1:12">
      <c r="A15" s="222"/>
      <c r="B15" s="223"/>
      <c r="C15" s="221" t="s">
        <v>822</v>
      </c>
      <c r="D15" s="209" t="s">
        <v>792</v>
      </c>
      <c r="E15" s="48"/>
      <c r="F15" s="210"/>
      <c r="G15" s="19">
        <v>1.5</v>
      </c>
      <c r="H15" s="20" t="s">
        <v>1048</v>
      </c>
      <c r="I15" s="20" t="s">
        <v>1048</v>
      </c>
      <c r="J15" s="21"/>
      <c r="K15" s="22"/>
      <c r="L15" s="23"/>
    </row>
    <row r="16" spans="1:12">
      <c r="A16" s="222"/>
      <c r="B16" s="225"/>
      <c r="C16" s="225" t="s">
        <v>793</v>
      </c>
      <c r="D16" s="201" t="s">
        <v>794</v>
      </c>
      <c r="E16" s="202"/>
      <c r="F16" s="203"/>
      <c r="G16" s="64">
        <v>1.5</v>
      </c>
      <c r="H16" s="65" t="s">
        <v>1048</v>
      </c>
      <c r="I16" s="65" t="s">
        <v>1048</v>
      </c>
      <c r="J16" s="198"/>
      <c r="K16" s="199"/>
      <c r="L16" s="200"/>
    </row>
    <row r="17" spans="1:12">
      <c r="A17" s="222"/>
      <c r="B17" s="223" t="s">
        <v>823</v>
      </c>
      <c r="C17" s="225"/>
      <c r="D17" s="215" t="s">
        <v>795</v>
      </c>
      <c r="E17" s="202" t="s">
        <v>1986</v>
      </c>
      <c r="F17" s="208" t="s">
        <v>1987</v>
      </c>
      <c r="G17" s="64">
        <f>MEDIAN(G18,G23,G25,G27,G30,G33)</f>
        <v>1.9</v>
      </c>
      <c r="H17" s="65" t="s">
        <v>1048</v>
      </c>
      <c r="I17" s="65" t="s">
        <v>1048</v>
      </c>
      <c r="J17" s="198"/>
      <c r="K17" s="199"/>
      <c r="L17" s="200"/>
    </row>
    <row r="18" spans="1:12">
      <c r="A18" s="222"/>
      <c r="B18" s="223"/>
      <c r="C18" s="223" t="s">
        <v>824</v>
      </c>
      <c r="D18" s="175" t="s">
        <v>796</v>
      </c>
      <c r="E18" s="180"/>
      <c r="F18" s="183"/>
      <c r="G18" s="62">
        <f>MEDIAN(L18:L22)</f>
        <v>2</v>
      </c>
      <c r="H18" s="63" t="s">
        <v>1048</v>
      </c>
      <c r="I18" s="63" t="s">
        <v>1047</v>
      </c>
      <c r="J18" s="407" t="s">
        <v>1166</v>
      </c>
      <c r="K18" s="408" t="s">
        <v>1167</v>
      </c>
      <c r="L18" s="409">
        <v>2</v>
      </c>
    </row>
    <row r="19" spans="1:12">
      <c r="A19" s="222"/>
      <c r="B19" s="223"/>
      <c r="C19" s="223"/>
      <c r="D19" s="175"/>
      <c r="E19" s="180"/>
      <c r="F19" s="183"/>
      <c r="G19" s="62"/>
      <c r="H19" s="63"/>
      <c r="I19" s="63"/>
      <c r="J19" s="407" t="s">
        <v>1122</v>
      </c>
      <c r="K19" s="408" t="s">
        <v>1123</v>
      </c>
      <c r="L19" s="409">
        <v>3.5</v>
      </c>
    </row>
    <row r="20" spans="1:12">
      <c r="A20" s="222"/>
      <c r="B20" s="223"/>
      <c r="C20" s="223"/>
      <c r="D20" s="175"/>
      <c r="E20" s="180"/>
      <c r="F20" s="183"/>
      <c r="G20" s="62"/>
      <c r="H20" s="63"/>
      <c r="I20" s="63"/>
      <c r="J20" s="407" t="s">
        <v>1132</v>
      </c>
      <c r="K20" s="408" t="s">
        <v>1133</v>
      </c>
      <c r="L20" s="409">
        <v>1.5</v>
      </c>
    </row>
    <row r="21" spans="1:12">
      <c r="A21" s="222"/>
      <c r="B21" s="223"/>
      <c r="C21" s="223"/>
      <c r="D21" s="175"/>
      <c r="E21" s="180"/>
      <c r="F21" s="183"/>
      <c r="G21" s="62"/>
      <c r="H21" s="63"/>
      <c r="I21" s="63"/>
      <c r="J21" s="407" t="s">
        <v>1345</v>
      </c>
      <c r="K21" s="408" t="s">
        <v>1346</v>
      </c>
      <c r="L21" s="409">
        <v>1.5</v>
      </c>
    </row>
    <row r="22" spans="1:12">
      <c r="A22" s="222"/>
      <c r="B22" s="223"/>
      <c r="C22" s="225"/>
      <c r="D22" s="201"/>
      <c r="E22" s="202"/>
      <c r="F22" s="203"/>
      <c r="G22" s="64"/>
      <c r="H22" s="65"/>
      <c r="I22" s="65"/>
      <c r="J22" s="198" t="s">
        <v>1368</v>
      </c>
      <c r="K22" s="199" t="s">
        <v>1369</v>
      </c>
      <c r="L22" s="200">
        <v>3</v>
      </c>
    </row>
    <row r="23" spans="1:12">
      <c r="A23" s="222"/>
      <c r="B23" s="223"/>
      <c r="C23" s="223" t="s">
        <v>825</v>
      </c>
      <c r="D23" s="175" t="s">
        <v>797</v>
      </c>
      <c r="E23" s="180"/>
      <c r="F23" s="183"/>
      <c r="G23" s="62">
        <f>MEDIAN(L23:L24)</f>
        <v>1.8</v>
      </c>
      <c r="H23" s="63" t="s">
        <v>1048</v>
      </c>
      <c r="I23" s="63" t="s">
        <v>1048</v>
      </c>
      <c r="J23" s="170" t="s">
        <v>1458</v>
      </c>
      <c r="K23" s="171" t="s">
        <v>1459</v>
      </c>
      <c r="L23" s="184">
        <v>1.8</v>
      </c>
    </row>
    <row r="24" spans="1:12">
      <c r="A24" s="222"/>
      <c r="B24" s="223"/>
      <c r="C24" s="225"/>
      <c r="D24" s="201"/>
      <c r="E24" s="202"/>
      <c r="F24" s="203"/>
      <c r="G24" s="64"/>
      <c r="H24" s="65"/>
      <c r="I24" s="65"/>
      <c r="J24" s="198" t="s">
        <v>1051</v>
      </c>
      <c r="K24" s="199" t="s">
        <v>1052</v>
      </c>
      <c r="L24" s="200">
        <v>1.8</v>
      </c>
    </row>
    <row r="25" spans="1:12">
      <c r="A25" s="222"/>
      <c r="B25" s="223"/>
      <c r="C25" s="223" t="s">
        <v>826</v>
      </c>
      <c r="D25" s="175" t="s">
        <v>798</v>
      </c>
      <c r="E25" s="180"/>
      <c r="F25" s="183"/>
      <c r="G25" s="62">
        <f>MEDIAN(L25:L26)</f>
        <v>1.8</v>
      </c>
      <c r="H25" s="63" t="s">
        <v>1048</v>
      </c>
      <c r="I25" s="63" t="s">
        <v>1048</v>
      </c>
      <c r="J25" s="170" t="s">
        <v>1458</v>
      </c>
      <c r="K25" s="171" t="s">
        <v>1459</v>
      </c>
      <c r="L25" s="184">
        <v>1.8</v>
      </c>
    </row>
    <row r="26" spans="1:12">
      <c r="A26" s="222"/>
      <c r="B26" s="223"/>
      <c r="C26" s="225"/>
      <c r="D26" s="201"/>
      <c r="E26" s="202"/>
      <c r="F26" s="203"/>
      <c r="G26" s="64"/>
      <c r="H26" s="65"/>
      <c r="I26" s="65"/>
      <c r="J26" s="198" t="s">
        <v>1051</v>
      </c>
      <c r="K26" s="199" t="s">
        <v>1052</v>
      </c>
      <c r="L26" s="200">
        <v>1.8</v>
      </c>
    </row>
    <row r="27" spans="1:12">
      <c r="A27" s="222"/>
      <c r="B27" s="223"/>
      <c r="C27" s="223" t="s">
        <v>827</v>
      </c>
      <c r="D27" s="174" t="s">
        <v>799</v>
      </c>
      <c r="E27" s="177"/>
      <c r="F27" s="182"/>
      <c r="G27" s="62">
        <f>MEDIAN(L27:L29)</f>
        <v>1.8</v>
      </c>
      <c r="H27" s="63" t="s">
        <v>1048</v>
      </c>
      <c r="I27" s="63" t="s">
        <v>1048</v>
      </c>
      <c r="J27" s="170" t="s">
        <v>1458</v>
      </c>
      <c r="K27" s="171" t="s">
        <v>1459</v>
      </c>
      <c r="L27" s="184">
        <v>1.8</v>
      </c>
    </row>
    <row r="28" spans="1:12">
      <c r="A28" s="222"/>
      <c r="B28" s="223"/>
      <c r="C28" s="223"/>
      <c r="D28" s="175"/>
      <c r="E28" s="180"/>
      <c r="F28" s="183"/>
      <c r="G28" s="62"/>
      <c r="H28" s="63"/>
      <c r="I28" s="63"/>
      <c r="J28" s="170" t="s">
        <v>1075</v>
      </c>
      <c r="K28" s="171" t="s">
        <v>1076</v>
      </c>
      <c r="L28" s="184">
        <v>2</v>
      </c>
    </row>
    <row r="29" spans="1:12">
      <c r="A29" s="222"/>
      <c r="B29" s="223"/>
      <c r="C29" s="225"/>
      <c r="D29" s="201"/>
      <c r="E29" s="202"/>
      <c r="F29" s="203"/>
      <c r="G29" s="64"/>
      <c r="H29" s="65"/>
      <c r="I29" s="65"/>
      <c r="J29" s="198" t="s">
        <v>1051</v>
      </c>
      <c r="K29" s="199" t="s">
        <v>1052</v>
      </c>
      <c r="L29" s="200">
        <v>1.8</v>
      </c>
    </row>
    <row r="30" spans="1:12">
      <c r="A30" s="222"/>
      <c r="B30" s="223"/>
      <c r="C30" s="223" t="s">
        <v>828</v>
      </c>
      <c r="D30" s="175" t="s">
        <v>800</v>
      </c>
      <c r="E30" s="180"/>
      <c r="F30" s="183"/>
      <c r="G30" s="62">
        <f>MEDIAN(L30:L32)</f>
        <v>2</v>
      </c>
      <c r="H30" s="63" t="s">
        <v>1048</v>
      </c>
      <c r="I30" s="63" t="s">
        <v>1048</v>
      </c>
      <c r="J30" s="170" t="s">
        <v>1458</v>
      </c>
      <c r="K30" s="171" t="s">
        <v>1459</v>
      </c>
      <c r="L30" s="184">
        <v>1.8</v>
      </c>
    </row>
    <row r="31" spans="1:12">
      <c r="A31" s="222"/>
      <c r="B31" s="223"/>
      <c r="C31" s="223"/>
      <c r="D31" s="175"/>
      <c r="E31" s="180"/>
      <c r="F31" s="183"/>
      <c r="G31" s="62"/>
      <c r="H31" s="63"/>
      <c r="I31" s="63"/>
      <c r="J31" s="407" t="s">
        <v>2093</v>
      </c>
      <c r="K31" s="408" t="s">
        <v>2094</v>
      </c>
      <c r="L31" s="409">
        <v>3</v>
      </c>
    </row>
    <row r="32" spans="1:12">
      <c r="A32" s="222"/>
      <c r="B32" s="223"/>
      <c r="C32" s="225"/>
      <c r="D32" s="201"/>
      <c r="E32" s="202"/>
      <c r="F32" s="203"/>
      <c r="G32" s="64"/>
      <c r="H32" s="65"/>
      <c r="I32" s="65"/>
      <c r="J32" s="198" t="s">
        <v>1087</v>
      </c>
      <c r="K32" s="199" t="s">
        <v>1088</v>
      </c>
      <c r="L32" s="200">
        <v>2</v>
      </c>
    </row>
    <row r="33" spans="1:12">
      <c r="A33" s="222"/>
      <c r="B33" s="223"/>
      <c r="C33" s="223" t="s">
        <v>829</v>
      </c>
      <c r="D33" s="175" t="s">
        <v>801</v>
      </c>
      <c r="E33" s="180"/>
      <c r="F33" s="183"/>
      <c r="G33" s="62">
        <f>MEDIAN(L33:L35)</f>
        <v>2.5</v>
      </c>
      <c r="H33" s="63" t="s">
        <v>1048</v>
      </c>
      <c r="I33" s="63" t="s">
        <v>1047</v>
      </c>
      <c r="J33" s="407" t="s">
        <v>1132</v>
      </c>
      <c r="K33" s="408" t="s">
        <v>1133</v>
      </c>
      <c r="L33" s="409">
        <v>1.5</v>
      </c>
    </row>
    <row r="34" spans="1:12">
      <c r="A34" s="222"/>
      <c r="B34" s="223"/>
      <c r="C34" s="223"/>
      <c r="D34" s="175"/>
      <c r="E34" s="180"/>
      <c r="F34" s="183"/>
      <c r="G34" s="62"/>
      <c r="H34" s="63"/>
      <c r="I34" s="63"/>
      <c r="J34" s="407" t="s">
        <v>1663</v>
      </c>
      <c r="K34" s="408" t="s">
        <v>1664</v>
      </c>
      <c r="L34" s="409">
        <v>2.5</v>
      </c>
    </row>
    <row r="35" spans="1:12">
      <c r="A35" s="222"/>
      <c r="B35" s="223"/>
      <c r="C35" s="225"/>
      <c r="D35" s="201"/>
      <c r="E35" s="202"/>
      <c r="F35" s="203"/>
      <c r="G35" s="64"/>
      <c r="H35" s="65"/>
      <c r="I35" s="65"/>
      <c r="J35" s="379" t="s">
        <v>2093</v>
      </c>
      <c r="K35" s="380" t="s">
        <v>2094</v>
      </c>
      <c r="L35" s="381">
        <v>3</v>
      </c>
    </row>
    <row r="36" spans="1:12">
      <c r="A36" s="222"/>
      <c r="B36" s="223"/>
      <c r="C36" s="225" t="s">
        <v>830</v>
      </c>
      <c r="D36" s="201" t="s">
        <v>802</v>
      </c>
      <c r="E36" s="202"/>
      <c r="F36" s="203"/>
      <c r="G36" s="64">
        <v>1.9</v>
      </c>
      <c r="H36" s="65" t="s">
        <v>1048</v>
      </c>
      <c r="I36" s="65" t="s">
        <v>1048</v>
      </c>
      <c r="J36" s="198"/>
      <c r="K36" s="199"/>
      <c r="L36" s="200"/>
    </row>
    <row r="37" spans="1:12">
      <c r="A37" s="222"/>
      <c r="B37" s="225"/>
      <c r="C37" s="225" t="s">
        <v>803</v>
      </c>
      <c r="D37" s="201" t="s">
        <v>804</v>
      </c>
      <c r="E37" s="202"/>
      <c r="F37" s="203"/>
      <c r="G37" s="64">
        <v>1.9</v>
      </c>
      <c r="H37" s="65" t="s">
        <v>1048</v>
      </c>
      <c r="I37" s="65" t="s">
        <v>1048</v>
      </c>
      <c r="J37" s="198"/>
      <c r="K37" s="199"/>
      <c r="L37" s="200"/>
    </row>
    <row r="38" spans="1:12">
      <c r="A38" s="222"/>
      <c r="B38" s="223" t="s">
        <v>831</v>
      </c>
      <c r="C38" s="223" t="s">
        <v>832</v>
      </c>
      <c r="D38" s="175" t="s">
        <v>805</v>
      </c>
      <c r="E38" s="180" t="s">
        <v>1988</v>
      </c>
      <c r="F38" s="181" t="s">
        <v>1989</v>
      </c>
      <c r="G38" s="62">
        <f>MEDIAN(L38:L39)</f>
        <v>1.3</v>
      </c>
      <c r="H38" s="63" t="s">
        <v>1048</v>
      </c>
      <c r="I38" s="63" t="s">
        <v>1048</v>
      </c>
      <c r="J38" s="170" t="s">
        <v>1120</v>
      </c>
      <c r="K38" s="171" t="s">
        <v>1121</v>
      </c>
      <c r="L38" s="184">
        <v>1.3</v>
      </c>
    </row>
    <row r="39" spans="1:12">
      <c r="A39" s="222"/>
      <c r="B39" s="225"/>
      <c r="C39" s="225"/>
      <c r="D39" s="201"/>
      <c r="E39" s="202"/>
      <c r="F39" s="203"/>
      <c r="G39" s="64"/>
      <c r="H39" s="65"/>
      <c r="I39" s="65"/>
      <c r="J39" s="198" t="s">
        <v>1107</v>
      </c>
      <c r="K39" s="199" t="s">
        <v>1108</v>
      </c>
      <c r="L39" s="200">
        <v>1.3</v>
      </c>
    </row>
    <row r="40" spans="1:12">
      <c r="A40" s="222"/>
      <c r="B40" s="223" t="s">
        <v>833</v>
      </c>
      <c r="C40" s="223" t="s">
        <v>834</v>
      </c>
      <c r="D40" s="175" t="s">
        <v>806</v>
      </c>
      <c r="E40" s="180" t="s">
        <v>1990</v>
      </c>
      <c r="F40" s="181" t="s">
        <v>1991</v>
      </c>
      <c r="G40" s="62">
        <f>MEDIAN(L40:L42)</f>
        <v>1.8</v>
      </c>
      <c r="H40" s="63" t="s">
        <v>1048</v>
      </c>
      <c r="I40" s="63" t="s">
        <v>1047</v>
      </c>
      <c r="J40" s="407" t="s">
        <v>1063</v>
      </c>
      <c r="K40" s="408" t="s">
        <v>1064</v>
      </c>
      <c r="L40" s="409">
        <v>1.8</v>
      </c>
    </row>
    <row r="41" spans="1:12">
      <c r="A41" s="222"/>
      <c r="B41" s="223"/>
      <c r="C41" s="223"/>
      <c r="D41" s="175"/>
      <c r="E41" s="180"/>
      <c r="F41" s="181"/>
      <c r="G41" s="62"/>
      <c r="H41" s="63"/>
      <c r="I41" s="63"/>
      <c r="J41" s="407" t="s">
        <v>1059</v>
      </c>
      <c r="K41" s="408" t="s">
        <v>1060</v>
      </c>
      <c r="L41" s="409">
        <v>1.5</v>
      </c>
    </row>
    <row r="42" spans="1:12">
      <c r="A42" s="222"/>
      <c r="B42" s="225"/>
      <c r="C42" s="225"/>
      <c r="D42" s="201"/>
      <c r="E42" s="202"/>
      <c r="F42" s="203"/>
      <c r="G42" s="64"/>
      <c r="H42" s="65"/>
      <c r="I42" s="65"/>
      <c r="J42" s="379" t="s">
        <v>2095</v>
      </c>
      <c r="K42" s="380" t="s">
        <v>2096</v>
      </c>
      <c r="L42" s="381">
        <v>1.8</v>
      </c>
    </row>
    <row r="43" spans="1:12" ht="15" thickBot="1">
      <c r="A43" s="230"/>
      <c r="B43" s="231" t="s">
        <v>807</v>
      </c>
      <c r="C43" s="231"/>
      <c r="D43" s="245" t="s">
        <v>808</v>
      </c>
      <c r="E43" s="186"/>
      <c r="F43" s="246"/>
      <c r="G43" s="69">
        <v>1.65</v>
      </c>
      <c r="H43" s="70" t="s">
        <v>1048</v>
      </c>
      <c r="I43" s="70" t="s">
        <v>1048</v>
      </c>
      <c r="J43" s="188"/>
      <c r="K43" s="189"/>
      <c r="L43" s="190"/>
    </row>
    <row r="44" spans="1:12" s="165" customFormat="1" ht="15">
      <c r="A44" s="163">
        <v>1012</v>
      </c>
      <c r="B44" s="77"/>
      <c r="C44" s="77"/>
      <c r="D44" s="240" t="s">
        <v>809</v>
      </c>
      <c r="E44" s="152"/>
      <c r="F44" s="214"/>
      <c r="G44" s="9">
        <f>MEDIAN(G45,G50,G56)</f>
        <v>1.8</v>
      </c>
      <c r="H44" s="10" t="s">
        <v>1048</v>
      </c>
      <c r="I44" s="10" t="s">
        <v>1047</v>
      </c>
      <c r="J44" s="11"/>
      <c r="K44" s="12"/>
      <c r="L44" s="13"/>
    </row>
    <row r="45" spans="1:12">
      <c r="A45" s="222"/>
      <c r="B45" s="223" t="s">
        <v>835</v>
      </c>
      <c r="C45" s="223" t="s">
        <v>836</v>
      </c>
      <c r="D45" s="173" t="s">
        <v>810</v>
      </c>
      <c r="E45" s="180" t="s">
        <v>1992</v>
      </c>
      <c r="F45" s="181" t="s">
        <v>810</v>
      </c>
      <c r="G45" s="62">
        <f>MEDIAN(L45:L49)</f>
        <v>1.8</v>
      </c>
      <c r="H45" s="63" t="s">
        <v>1048</v>
      </c>
      <c r="I45" s="63" t="s">
        <v>1047</v>
      </c>
      <c r="J45" s="170" t="s">
        <v>1368</v>
      </c>
      <c r="K45" s="171" t="s">
        <v>1369</v>
      </c>
      <c r="L45" s="184">
        <v>3</v>
      </c>
    </row>
    <row r="46" spans="1:12">
      <c r="A46" s="222"/>
      <c r="B46" s="223"/>
      <c r="C46" s="223"/>
      <c r="D46" s="175"/>
      <c r="E46" s="180"/>
      <c r="F46" s="183"/>
      <c r="G46" s="62"/>
      <c r="H46" s="63"/>
      <c r="I46" s="63"/>
      <c r="J46" s="170" t="s">
        <v>1077</v>
      </c>
      <c r="K46" s="171" t="s">
        <v>1078</v>
      </c>
      <c r="L46" s="184">
        <v>1.3</v>
      </c>
    </row>
    <row r="47" spans="1:12">
      <c r="A47" s="222"/>
      <c r="B47" s="223"/>
      <c r="C47" s="223"/>
      <c r="D47" s="175"/>
      <c r="E47" s="180"/>
      <c r="F47" s="183"/>
      <c r="G47" s="62"/>
      <c r="H47" s="63"/>
      <c r="I47" s="63"/>
      <c r="J47" s="170" t="s">
        <v>1085</v>
      </c>
      <c r="K47" s="171" t="s">
        <v>1086</v>
      </c>
      <c r="L47" s="184">
        <v>1.8</v>
      </c>
    </row>
    <row r="48" spans="1:12">
      <c r="A48" s="222"/>
      <c r="B48" s="223"/>
      <c r="C48" s="223"/>
      <c r="D48" s="175"/>
      <c r="E48" s="180"/>
      <c r="F48" s="183"/>
      <c r="G48" s="62"/>
      <c r="H48" s="63"/>
      <c r="I48" s="63"/>
      <c r="J48" s="170" t="s">
        <v>1081</v>
      </c>
      <c r="K48" s="171" t="s">
        <v>1082</v>
      </c>
      <c r="L48" s="184">
        <v>1.3</v>
      </c>
    </row>
    <row r="49" spans="1:12">
      <c r="A49" s="222"/>
      <c r="B49" s="225"/>
      <c r="C49" s="225"/>
      <c r="D49" s="201"/>
      <c r="E49" s="202"/>
      <c r="F49" s="203"/>
      <c r="G49" s="64"/>
      <c r="H49" s="65"/>
      <c r="I49" s="65"/>
      <c r="J49" s="198" t="s">
        <v>1087</v>
      </c>
      <c r="K49" s="199" t="s">
        <v>1088</v>
      </c>
      <c r="L49" s="200">
        <v>2</v>
      </c>
    </row>
    <row r="50" spans="1:12">
      <c r="A50" s="222"/>
      <c r="B50" s="223" t="s">
        <v>837</v>
      </c>
      <c r="C50" s="223" t="s">
        <v>838</v>
      </c>
      <c r="D50" s="173" t="s">
        <v>811</v>
      </c>
      <c r="E50" s="180" t="s">
        <v>1993</v>
      </c>
      <c r="F50" s="181" t="s">
        <v>1994</v>
      </c>
      <c r="G50" s="62">
        <f>MEDIAN(L50:L55)</f>
        <v>1.8</v>
      </c>
      <c r="H50" s="63" t="s">
        <v>1048</v>
      </c>
      <c r="I50" s="63" t="s">
        <v>1047</v>
      </c>
      <c r="J50" s="170" t="s">
        <v>1077</v>
      </c>
      <c r="K50" s="171" t="s">
        <v>1078</v>
      </c>
      <c r="L50" s="184">
        <v>1.3</v>
      </c>
    </row>
    <row r="51" spans="1:12">
      <c r="A51" s="222"/>
      <c r="B51" s="223"/>
      <c r="C51" s="223"/>
      <c r="D51" s="175"/>
      <c r="E51" s="180"/>
      <c r="F51" s="183"/>
      <c r="G51" s="62"/>
      <c r="H51" s="63"/>
      <c r="I51" s="63"/>
      <c r="J51" s="170" t="s">
        <v>1085</v>
      </c>
      <c r="K51" s="171" t="s">
        <v>1086</v>
      </c>
      <c r="L51" s="184">
        <v>1.8</v>
      </c>
    </row>
    <row r="52" spans="1:12">
      <c r="A52" s="222"/>
      <c r="B52" s="223"/>
      <c r="C52" s="223"/>
      <c r="D52" s="175"/>
      <c r="E52" s="180"/>
      <c r="F52" s="183"/>
      <c r="G52" s="62"/>
      <c r="H52" s="63"/>
      <c r="I52" s="63"/>
      <c r="J52" s="170" t="s">
        <v>1081</v>
      </c>
      <c r="K52" s="171" t="s">
        <v>1082</v>
      </c>
      <c r="L52" s="184">
        <v>1.3</v>
      </c>
    </row>
    <row r="53" spans="1:12">
      <c r="A53" s="222"/>
      <c r="B53" s="223"/>
      <c r="C53" s="223"/>
      <c r="D53" s="175"/>
      <c r="E53" s="180"/>
      <c r="F53" s="183"/>
      <c r="G53" s="62"/>
      <c r="H53" s="63"/>
      <c r="I53" s="63"/>
      <c r="J53" s="170" t="s">
        <v>1087</v>
      </c>
      <c r="K53" s="171" t="s">
        <v>1088</v>
      </c>
      <c r="L53" s="184">
        <v>2</v>
      </c>
    </row>
    <row r="54" spans="1:12">
      <c r="A54" s="222"/>
      <c r="B54" s="223"/>
      <c r="C54" s="223"/>
      <c r="D54" s="175"/>
      <c r="E54" s="180"/>
      <c r="F54" s="183"/>
      <c r="G54" s="62"/>
      <c r="H54" s="63"/>
      <c r="I54" s="63"/>
      <c r="J54" s="170" t="s">
        <v>1089</v>
      </c>
      <c r="K54" s="171" t="s">
        <v>1090</v>
      </c>
      <c r="L54" s="184">
        <v>2</v>
      </c>
    </row>
    <row r="55" spans="1:12">
      <c r="A55" s="222"/>
      <c r="B55" s="225"/>
      <c r="C55" s="225"/>
      <c r="D55" s="201"/>
      <c r="E55" s="202"/>
      <c r="F55" s="203"/>
      <c r="G55" s="64"/>
      <c r="H55" s="65"/>
      <c r="I55" s="65"/>
      <c r="J55" s="198" t="s">
        <v>1458</v>
      </c>
      <c r="K55" s="199" t="s">
        <v>1459</v>
      </c>
      <c r="L55" s="200">
        <v>1.8</v>
      </c>
    </row>
    <row r="56" spans="1:12">
      <c r="A56" s="222"/>
      <c r="B56" s="223" t="s">
        <v>839</v>
      </c>
      <c r="C56" s="224">
        <v>101230</v>
      </c>
      <c r="D56" s="173" t="s">
        <v>812</v>
      </c>
      <c r="E56" s="180" t="s">
        <v>1995</v>
      </c>
      <c r="F56" s="181" t="s">
        <v>1996</v>
      </c>
      <c r="G56" s="62">
        <f>MEDIAN(L56:L58)</f>
        <v>2</v>
      </c>
      <c r="H56" s="63" t="s">
        <v>1048</v>
      </c>
      <c r="I56" s="63" t="s">
        <v>1047</v>
      </c>
      <c r="J56" s="170" t="s">
        <v>1132</v>
      </c>
      <c r="K56" s="171" t="s">
        <v>1133</v>
      </c>
      <c r="L56" s="184">
        <v>1.5</v>
      </c>
    </row>
    <row r="57" spans="1:12">
      <c r="A57" s="222"/>
      <c r="B57" s="223"/>
      <c r="C57" s="223"/>
      <c r="D57" s="175"/>
      <c r="E57" s="180"/>
      <c r="F57" s="183"/>
      <c r="G57" s="62"/>
      <c r="H57" s="63"/>
      <c r="I57" s="63"/>
      <c r="J57" s="170" t="s">
        <v>1087</v>
      </c>
      <c r="K57" s="171" t="s">
        <v>1088</v>
      </c>
      <c r="L57" s="184">
        <v>2</v>
      </c>
    </row>
    <row r="58" spans="1:12">
      <c r="A58" s="222"/>
      <c r="B58" s="225"/>
      <c r="C58" s="225"/>
      <c r="D58" s="201"/>
      <c r="E58" s="202"/>
      <c r="F58" s="203"/>
      <c r="G58" s="64"/>
      <c r="H58" s="65"/>
      <c r="I58" s="65"/>
      <c r="J58" s="379" t="s">
        <v>2093</v>
      </c>
      <c r="K58" s="380" t="s">
        <v>2094</v>
      </c>
      <c r="L58" s="381">
        <v>3</v>
      </c>
    </row>
    <row r="59" spans="1:12" ht="15" thickBot="1">
      <c r="A59" s="230"/>
      <c r="B59" s="231" t="s">
        <v>813</v>
      </c>
      <c r="C59" s="231"/>
      <c r="D59" s="185" t="s">
        <v>814</v>
      </c>
      <c r="E59" s="186" t="s">
        <v>1997</v>
      </c>
      <c r="F59" s="187" t="s">
        <v>1998</v>
      </c>
      <c r="G59" s="69">
        <v>1.8</v>
      </c>
      <c r="H59" s="70" t="s">
        <v>1048</v>
      </c>
      <c r="I59" s="70" t="s">
        <v>1047</v>
      </c>
      <c r="J59" s="188"/>
      <c r="K59" s="189"/>
      <c r="L59" s="190"/>
    </row>
    <row r="60" spans="1:12" s="165" customFormat="1" ht="15">
      <c r="A60" s="163">
        <v>1020</v>
      </c>
      <c r="B60" s="77"/>
      <c r="C60" s="77"/>
      <c r="D60" s="213" t="s">
        <v>816</v>
      </c>
      <c r="E60" s="152"/>
      <c r="F60" s="218"/>
      <c r="G60" s="9" t="s">
        <v>2075</v>
      </c>
      <c r="H60" s="10" t="s">
        <v>1048</v>
      </c>
      <c r="I60" s="10" t="s">
        <v>2075</v>
      </c>
      <c r="J60" s="11"/>
      <c r="K60" s="12"/>
      <c r="L60" s="13"/>
    </row>
    <row r="61" spans="1:12" ht="15" thickBot="1">
      <c r="A61" s="230"/>
      <c r="B61" s="231" t="s">
        <v>840</v>
      </c>
      <c r="C61" s="231" t="s">
        <v>841</v>
      </c>
      <c r="D61" s="185" t="s">
        <v>815</v>
      </c>
      <c r="E61" s="186"/>
      <c r="F61" s="187"/>
      <c r="G61" s="69" t="s">
        <v>2075</v>
      </c>
      <c r="H61" s="70" t="s">
        <v>1048</v>
      </c>
      <c r="I61" s="70" t="s">
        <v>2075</v>
      </c>
      <c r="J61" s="188"/>
      <c r="K61" s="189"/>
      <c r="L61" s="190"/>
    </row>
    <row r="62" spans="1:12" s="165" customFormat="1" ht="15">
      <c r="A62" s="163">
        <v>1090</v>
      </c>
      <c r="B62" s="77"/>
      <c r="C62" s="77"/>
      <c r="D62" s="241" t="s">
        <v>817</v>
      </c>
      <c r="E62" s="242"/>
      <c r="F62" s="243"/>
      <c r="G62" s="9">
        <f>G63</f>
        <v>1.8</v>
      </c>
      <c r="H62" s="10" t="s">
        <v>1048</v>
      </c>
      <c r="I62" s="10" t="s">
        <v>1048</v>
      </c>
      <c r="J62" s="11"/>
      <c r="K62" s="12"/>
      <c r="L62" s="13"/>
    </row>
    <row r="63" spans="1:12" ht="15" thickBot="1">
      <c r="A63" s="230"/>
      <c r="B63" s="231" t="s">
        <v>842</v>
      </c>
      <c r="C63" s="231" t="s">
        <v>843</v>
      </c>
      <c r="D63" s="185" t="s">
        <v>817</v>
      </c>
      <c r="E63" s="186"/>
      <c r="F63" s="187"/>
      <c r="G63" s="69">
        <f>MEDIAN(G4,G17,G38,G40,G43,G45,G50,G56,G59)</f>
        <v>1.8</v>
      </c>
      <c r="H63" s="70" t="s">
        <v>1048</v>
      </c>
      <c r="I63" s="70" t="s">
        <v>1048</v>
      </c>
      <c r="J63" s="188"/>
      <c r="K63" s="189"/>
      <c r="L63" s="190"/>
    </row>
    <row r="65" spans="1:1">
      <c r="A65" s="168" t="s">
        <v>182</v>
      </c>
    </row>
    <row r="66" spans="1:1">
      <c r="A66" s="168" t="s">
        <v>183</v>
      </c>
    </row>
  </sheetData>
  <sheetProtection algorithmName="SHA-512" hashValue="JmxMlpF+JgxSRL/H6+9lSQ4vQTjvfzde4hcUBhMHzzvF5fZbWJnnQVbspHF3voWyb23wb3jDjl3a78u5ggc34A==" saltValue="YkJWDSxOvMDDIRa9IF4Sqw==" spinCount="100000" sheet="1" formatCells="0" formatColumns="0" formatRows="0" insertColumns="0" insertRows="0" insertHyperlinks="0" deleteColumns="0" deleteRows="0" sort="0" autoFilter="0" pivotTables="0"/>
  <mergeCells count="7">
    <mergeCell ref="A2:C2"/>
    <mergeCell ref="A1:D1"/>
    <mergeCell ref="I1:I2"/>
    <mergeCell ref="J1:L1"/>
    <mergeCell ref="G1:G2"/>
    <mergeCell ref="H1:H2"/>
    <mergeCell ref="E1:F1"/>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6"/>
  <sheetViews>
    <sheetView zoomScaleNormal="100" workbookViewId="0">
      <selection sqref="A1:D1"/>
    </sheetView>
  </sheetViews>
  <sheetFormatPr defaultRowHeight="14.25"/>
  <cols>
    <col min="1" max="3" width="7.5703125" style="78" customWidth="1"/>
    <col min="4" max="4" width="106.42578125" style="78" bestFit="1" customWidth="1"/>
    <col min="5" max="5" width="6.140625" style="79" customWidth="1"/>
    <col min="6" max="6" width="41.5703125" style="78" customWidth="1"/>
    <col min="7" max="7" width="8.7109375" style="78" customWidth="1"/>
    <col min="8" max="8" width="11.5703125" style="78" customWidth="1"/>
    <col min="9" max="9" width="13.5703125" style="78" customWidth="1"/>
    <col min="10" max="10" width="7" style="79" customWidth="1"/>
    <col min="11" max="11" width="85.140625" style="78" customWidth="1"/>
    <col min="12" max="12" width="6.28515625" style="78" customWidth="1"/>
    <col min="13" max="16384" width="9.140625" style="78"/>
  </cols>
  <sheetData>
    <row r="1" spans="1:12" ht="16.5" customHeight="1">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52" t="s">
        <v>44</v>
      </c>
      <c r="E2" s="5" t="s">
        <v>0</v>
      </c>
      <c r="F2" s="5" t="s">
        <v>44</v>
      </c>
      <c r="G2" s="536"/>
      <c r="H2" s="536"/>
      <c r="I2" s="536"/>
      <c r="J2" s="49" t="s">
        <v>0</v>
      </c>
      <c r="K2" s="50" t="s">
        <v>1024</v>
      </c>
      <c r="L2" s="51" t="s">
        <v>45</v>
      </c>
    </row>
    <row r="3" spans="1:12" s="165" customFormat="1" ht="15">
      <c r="A3" s="163">
        <v>1111</v>
      </c>
      <c r="B3" s="77"/>
      <c r="C3" s="72"/>
      <c r="D3" s="6" t="s">
        <v>844</v>
      </c>
      <c r="E3" s="7"/>
      <c r="F3" s="8"/>
      <c r="G3" s="9">
        <f>MEDIAN(G4,G5,G6,G9)</f>
        <v>2.65</v>
      </c>
      <c r="H3" s="10" t="s">
        <v>1048</v>
      </c>
      <c r="I3" s="10" t="s">
        <v>1047</v>
      </c>
      <c r="J3" s="11"/>
      <c r="K3" s="12"/>
      <c r="L3" s="13"/>
    </row>
    <row r="4" spans="1:12">
      <c r="A4" s="84"/>
      <c r="B4" s="122" t="s">
        <v>858</v>
      </c>
      <c r="C4" s="122" t="s">
        <v>859</v>
      </c>
      <c r="D4" s="141" t="s">
        <v>845</v>
      </c>
      <c r="E4" s="135"/>
      <c r="F4" s="142"/>
      <c r="G4" s="127">
        <v>3.5</v>
      </c>
      <c r="H4" s="128" t="s">
        <v>1048</v>
      </c>
      <c r="I4" s="128" t="s">
        <v>1047</v>
      </c>
      <c r="J4" s="129" t="s">
        <v>1122</v>
      </c>
      <c r="K4" s="130" t="s">
        <v>1123</v>
      </c>
      <c r="L4" s="131">
        <v>3.5</v>
      </c>
    </row>
    <row r="5" spans="1:12">
      <c r="A5" s="84"/>
      <c r="B5" s="122" t="s">
        <v>860</v>
      </c>
      <c r="C5" s="122" t="s">
        <v>861</v>
      </c>
      <c r="D5" s="143" t="s">
        <v>846</v>
      </c>
      <c r="E5" s="125"/>
      <c r="F5" s="144"/>
      <c r="G5" s="127">
        <v>1.5</v>
      </c>
      <c r="H5" s="128" t="s">
        <v>1048</v>
      </c>
      <c r="I5" s="128" t="s">
        <v>1048</v>
      </c>
      <c r="J5" s="129" t="s">
        <v>1132</v>
      </c>
      <c r="K5" s="130" t="s">
        <v>1133</v>
      </c>
      <c r="L5" s="131">
        <v>1.5</v>
      </c>
    </row>
    <row r="6" spans="1:12">
      <c r="A6" s="84"/>
      <c r="B6" s="81" t="s">
        <v>862</v>
      </c>
      <c r="C6" s="81" t="s">
        <v>863</v>
      </c>
      <c r="D6" s="91" t="s">
        <v>847</v>
      </c>
      <c r="E6" s="98"/>
      <c r="F6" s="105"/>
      <c r="G6" s="111">
        <f>MEDIAN(L6:L8)</f>
        <v>1.8</v>
      </c>
      <c r="H6" s="112" t="s">
        <v>1048</v>
      </c>
      <c r="I6" s="112" t="s">
        <v>1048</v>
      </c>
      <c r="J6" s="115" t="s">
        <v>1132</v>
      </c>
      <c r="K6" s="116" t="s">
        <v>1133</v>
      </c>
      <c r="L6" s="117">
        <v>1.5</v>
      </c>
    </row>
    <row r="7" spans="1:12">
      <c r="A7" s="84"/>
      <c r="B7" s="81"/>
      <c r="C7" s="81"/>
      <c r="D7" s="91"/>
      <c r="E7" s="98"/>
      <c r="F7" s="105"/>
      <c r="G7" s="111"/>
      <c r="H7" s="112"/>
      <c r="I7" s="112"/>
      <c r="J7" s="407" t="s">
        <v>1085</v>
      </c>
      <c r="K7" s="408" t="s">
        <v>1086</v>
      </c>
      <c r="L7" s="409">
        <v>1.8</v>
      </c>
    </row>
    <row r="8" spans="1:12">
      <c r="A8" s="84"/>
      <c r="B8" s="122"/>
      <c r="C8" s="122"/>
      <c r="D8" s="143"/>
      <c r="E8" s="125"/>
      <c r="F8" s="144"/>
      <c r="G8" s="127"/>
      <c r="H8" s="128"/>
      <c r="I8" s="128"/>
      <c r="J8" s="379" t="s">
        <v>1087</v>
      </c>
      <c r="K8" s="380" t="s">
        <v>1088</v>
      </c>
      <c r="L8" s="381">
        <v>2</v>
      </c>
    </row>
    <row r="9" spans="1:12" ht="15" thickBot="1">
      <c r="A9" s="97"/>
      <c r="B9" s="94" t="s">
        <v>864</v>
      </c>
      <c r="C9" s="94" t="s">
        <v>865</v>
      </c>
      <c r="D9" s="308" t="s">
        <v>848</v>
      </c>
      <c r="E9" s="309"/>
      <c r="F9" s="310"/>
      <c r="G9" s="113">
        <v>3.5</v>
      </c>
      <c r="H9" s="114" t="s">
        <v>1048</v>
      </c>
      <c r="I9" s="114" t="s">
        <v>1047</v>
      </c>
      <c r="J9" s="118" t="s">
        <v>1122</v>
      </c>
      <c r="K9" s="119" t="s">
        <v>1123</v>
      </c>
      <c r="L9" s="120">
        <v>3.5</v>
      </c>
    </row>
    <row r="10" spans="1:12" s="165" customFormat="1" ht="15">
      <c r="A10" s="163">
        <v>1112</v>
      </c>
      <c r="B10" s="77"/>
      <c r="C10" s="77"/>
      <c r="D10" s="240" t="s">
        <v>849</v>
      </c>
      <c r="E10" s="152"/>
      <c r="F10" s="214"/>
      <c r="G10" s="9">
        <f>G11</f>
        <v>3.3</v>
      </c>
      <c r="H10" s="10" t="s">
        <v>1048</v>
      </c>
      <c r="I10" s="10" t="s">
        <v>1047</v>
      </c>
      <c r="J10" s="11"/>
      <c r="K10" s="12"/>
      <c r="L10" s="13"/>
    </row>
    <row r="11" spans="1:12">
      <c r="A11" s="84"/>
      <c r="B11" s="81" t="s">
        <v>866</v>
      </c>
      <c r="C11" s="81" t="s">
        <v>867</v>
      </c>
      <c r="D11" s="91" t="s">
        <v>850</v>
      </c>
      <c r="E11" s="98" t="s">
        <v>1999</v>
      </c>
      <c r="F11" s="107" t="s">
        <v>2000</v>
      </c>
      <c r="G11" s="111">
        <f>MEDIAN(L11:L13)</f>
        <v>3.3</v>
      </c>
      <c r="H11" s="112" t="s">
        <v>1048</v>
      </c>
      <c r="I11" s="112" t="s">
        <v>1047</v>
      </c>
      <c r="J11" s="115" t="s">
        <v>1122</v>
      </c>
      <c r="K11" s="116" t="s">
        <v>1123</v>
      </c>
      <c r="L11" s="117">
        <v>3.5</v>
      </c>
    </row>
    <row r="12" spans="1:12">
      <c r="A12" s="84"/>
      <c r="B12" s="81"/>
      <c r="C12" s="81"/>
      <c r="D12" s="91"/>
      <c r="E12" s="98"/>
      <c r="F12" s="105"/>
      <c r="G12" s="111"/>
      <c r="H12" s="112"/>
      <c r="I12" s="112"/>
      <c r="J12" s="115" t="s">
        <v>1345</v>
      </c>
      <c r="K12" s="116" t="s">
        <v>1346</v>
      </c>
      <c r="L12" s="117">
        <v>1.5</v>
      </c>
    </row>
    <row r="13" spans="1:12" ht="15" thickBot="1">
      <c r="A13" s="97"/>
      <c r="B13" s="94"/>
      <c r="C13" s="94"/>
      <c r="D13" s="308"/>
      <c r="E13" s="309"/>
      <c r="F13" s="310"/>
      <c r="G13" s="113"/>
      <c r="H13" s="114"/>
      <c r="I13" s="114"/>
      <c r="J13" s="118" t="s">
        <v>1321</v>
      </c>
      <c r="K13" s="119" t="s">
        <v>1322</v>
      </c>
      <c r="L13" s="120">
        <v>3.3</v>
      </c>
    </row>
    <row r="14" spans="1:12" s="165" customFormat="1" ht="15">
      <c r="A14" s="163">
        <v>1113</v>
      </c>
      <c r="B14" s="77"/>
      <c r="C14" s="77"/>
      <c r="D14" s="311" t="s">
        <v>851</v>
      </c>
      <c r="E14" s="152" t="s">
        <v>2001</v>
      </c>
      <c r="F14" s="218" t="s">
        <v>851</v>
      </c>
      <c r="G14" s="9">
        <f>MEDIAN(G15,G17)</f>
        <v>2.4</v>
      </c>
      <c r="H14" s="10" t="s">
        <v>1048</v>
      </c>
      <c r="I14" s="10" t="s">
        <v>1048</v>
      </c>
      <c r="J14" s="11"/>
      <c r="K14" s="12"/>
      <c r="L14" s="13"/>
    </row>
    <row r="15" spans="1:12">
      <c r="A15" s="84"/>
      <c r="B15" s="81" t="s">
        <v>868</v>
      </c>
      <c r="C15" s="81" t="s">
        <v>869</v>
      </c>
      <c r="D15" s="91" t="s">
        <v>852</v>
      </c>
      <c r="E15" s="98"/>
      <c r="F15" s="105"/>
      <c r="G15" s="111">
        <f>MEDIAN(L15:L16)</f>
        <v>2.4</v>
      </c>
      <c r="H15" s="112" t="s">
        <v>1048</v>
      </c>
      <c r="I15" s="112" t="s">
        <v>1048</v>
      </c>
      <c r="J15" s="115" t="s">
        <v>1345</v>
      </c>
      <c r="K15" s="116" t="s">
        <v>1346</v>
      </c>
      <c r="L15" s="117">
        <v>1.5</v>
      </c>
    </row>
    <row r="16" spans="1:12">
      <c r="A16" s="84"/>
      <c r="B16" s="122"/>
      <c r="C16" s="122"/>
      <c r="D16" s="143"/>
      <c r="E16" s="125"/>
      <c r="F16" s="144"/>
      <c r="G16" s="127"/>
      <c r="H16" s="128"/>
      <c r="I16" s="128"/>
      <c r="J16" s="129" t="s">
        <v>1321</v>
      </c>
      <c r="K16" s="130" t="s">
        <v>1322</v>
      </c>
      <c r="L16" s="131">
        <v>3.3</v>
      </c>
    </row>
    <row r="17" spans="1:12">
      <c r="A17" s="84"/>
      <c r="B17" s="81" t="s">
        <v>870</v>
      </c>
      <c r="C17" s="81" t="s">
        <v>871</v>
      </c>
      <c r="D17" s="91" t="s">
        <v>853</v>
      </c>
      <c r="E17" s="98"/>
      <c r="F17" s="105"/>
      <c r="G17" s="111">
        <f>MEDIAN(L17:L18)</f>
        <v>2.4</v>
      </c>
      <c r="H17" s="112" t="s">
        <v>1048</v>
      </c>
      <c r="I17" s="112" t="s">
        <v>1048</v>
      </c>
      <c r="J17" s="115" t="s">
        <v>1345</v>
      </c>
      <c r="K17" s="116" t="s">
        <v>1346</v>
      </c>
      <c r="L17" s="117">
        <v>1.5</v>
      </c>
    </row>
    <row r="18" spans="1:12" ht="15" thickBot="1">
      <c r="A18" s="97"/>
      <c r="B18" s="94"/>
      <c r="C18" s="94"/>
      <c r="D18" s="308"/>
      <c r="E18" s="309"/>
      <c r="F18" s="310"/>
      <c r="G18" s="113"/>
      <c r="H18" s="114"/>
      <c r="I18" s="114"/>
      <c r="J18" s="118" t="s">
        <v>1321</v>
      </c>
      <c r="K18" s="119" t="s">
        <v>1322</v>
      </c>
      <c r="L18" s="120">
        <v>3.3</v>
      </c>
    </row>
    <row r="19" spans="1:12" s="165" customFormat="1" ht="15.75" thickBot="1">
      <c r="A19" s="259" t="s">
        <v>854</v>
      </c>
      <c r="B19" s="260"/>
      <c r="C19" s="260"/>
      <c r="D19" s="306" t="s">
        <v>855</v>
      </c>
      <c r="E19" s="293"/>
      <c r="F19" s="307"/>
      <c r="G19" s="250">
        <f>MEDIAN(G4:G6,G9,G11,G15,G17)</f>
        <v>2.4</v>
      </c>
      <c r="H19" s="251" t="s">
        <v>1048</v>
      </c>
      <c r="I19" s="251" t="s">
        <v>1047</v>
      </c>
      <c r="J19" s="252"/>
      <c r="K19" s="253"/>
      <c r="L19" s="254"/>
    </row>
    <row r="20" spans="1:12" s="165" customFormat="1" ht="15">
      <c r="A20" s="163">
        <v>1120</v>
      </c>
      <c r="B20" s="77"/>
      <c r="C20" s="77"/>
      <c r="D20" s="240" t="s">
        <v>856</v>
      </c>
      <c r="E20" s="152"/>
      <c r="F20" s="214"/>
      <c r="G20" s="9" t="s">
        <v>2075</v>
      </c>
      <c r="H20" s="10" t="s">
        <v>1048</v>
      </c>
      <c r="I20" s="10" t="s">
        <v>2075</v>
      </c>
      <c r="J20" s="11"/>
      <c r="K20" s="12"/>
      <c r="L20" s="13"/>
    </row>
    <row r="21" spans="1:12" ht="15" thickBot="1">
      <c r="A21" s="97"/>
      <c r="B21" s="94" t="s">
        <v>872</v>
      </c>
      <c r="C21" s="94" t="s">
        <v>873</v>
      </c>
      <c r="D21" s="308" t="s">
        <v>856</v>
      </c>
      <c r="E21" s="309"/>
      <c r="F21" s="310"/>
      <c r="G21" s="113" t="s">
        <v>2075</v>
      </c>
      <c r="H21" s="114" t="s">
        <v>1048</v>
      </c>
      <c r="I21" s="114" t="s">
        <v>2075</v>
      </c>
      <c r="J21" s="118"/>
      <c r="K21" s="119"/>
      <c r="L21" s="120"/>
    </row>
    <row r="22" spans="1:12" s="165" customFormat="1" ht="15">
      <c r="A22" s="163">
        <v>1190</v>
      </c>
      <c r="B22" s="77"/>
      <c r="C22" s="77"/>
      <c r="D22" s="240" t="s">
        <v>857</v>
      </c>
      <c r="E22" s="152"/>
      <c r="F22" s="214"/>
      <c r="G22" s="9">
        <f>G23</f>
        <v>2.4</v>
      </c>
      <c r="H22" s="10" t="s">
        <v>1048</v>
      </c>
      <c r="I22" s="10" t="s">
        <v>1047</v>
      </c>
      <c r="J22" s="11"/>
      <c r="K22" s="12"/>
      <c r="L22" s="13"/>
    </row>
    <row r="23" spans="1:12" ht="15" thickBot="1">
      <c r="A23" s="97"/>
      <c r="B23" s="94" t="s">
        <v>874</v>
      </c>
      <c r="C23" s="94" t="s">
        <v>875</v>
      </c>
      <c r="D23" s="308" t="s">
        <v>857</v>
      </c>
      <c r="E23" s="309"/>
      <c r="F23" s="310"/>
      <c r="G23" s="113">
        <f>MEDIAN(G4:G6,G9,G11,G15,G17)</f>
        <v>2.4</v>
      </c>
      <c r="H23" s="114" t="s">
        <v>1048</v>
      </c>
      <c r="I23" s="114" t="s">
        <v>1047</v>
      </c>
      <c r="J23" s="118"/>
      <c r="K23" s="119"/>
      <c r="L23" s="120"/>
    </row>
    <row r="25" spans="1:12">
      <c r="A25" s="290" t="s">
        <v>182</v>
      </c>
    </row>
    <row r="26" spans="1:12">
      <c r="A26" s="290" t="s">
        <v>183</v>
      </c>
    </row>
  </sheetData>
  <sheetProtection algorithmName="SHA-512" hashValue="xav9QFO4JKbOXvUJLci5rKbAKiGl6rtuItfq61vaXc4qudKJaw8GdIUKj03BS6gioC6wqQbGmkYA9x5yPomVGw==" saltValue="PEWithPgtiSbFKvcl6E8Fw==" spinCount="100000" sheet="1" formatCells="0" formatColumns="0" formatRows="0" insertColumns="0" insertRows="0" insertHyperlinks="0" deleteColumns="0" deleteRows="0" sort="0" autoFilter="0" pivotTables="0"/>
  <mergeCells count="7">
    <mergeCell ref="J1:L1"/>
    <mergeCell ref="E1:F1"/>
    <mergeCell ref="A1:D1"/>
    <mergeCell ref="A2:C2"/>
    <mergeCell ref="G1:G2"/>
    <mergeCell ref="H1:H2"/>
    <mergeCell ref="I1:I2"/>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2"/>
  <sheetViews>
    <sheetView zoomScaleNormal="100" workbookViewId="0">
      <selection sqref="A1:D1"/>
    </sheetView>
  </sheetViews>
  <sheetFormatPr defaultRowHeight="14.25"/>
  <cols>
    <col min="1" max="3" width="7.5703125" style="78" customWidth="1"/>
    <col min="4" max="4" width="67.85546875" style="78" bestFit="1" customWidth="1"/>
    <col min="5" max="5" width="6.140625" style="79" customWidth="1"/>
    <col min="6" max="6" width="46.7109375" style="78" bestFit="1" customWidth="1"/>
    <col min="7" max="7" width="9" style="78" customWidth="1"/>
    <col min="8" max="8" width="11.5703125" style="78" customWidth="1"/>
    <col min="9" max="9" width="14" style="78" customWidth="1"/>
    <col min="10" max="10" width="6.5703125" style="79" customWidth="1"/>
    <col min="11" max="11" width="131.85546875" style="78" customWidth="1"/>
    <col min="12" max="12" width="5.85546875" style="78" customWidth="1"/>
    <col min="13" max="16384" width="9.140625" style="78"/>
  </cols>
  <sheetData>
    <row r="1" spans="1:14" ht="16.5" customHeight="1">
      <c r="A1" s="528" t="s">
        <v>1854</v>
      </c>
      <c r="B1" s="529"/>
      <c r="C1" s="529"/>
      <c r="D1" s="529"/>
      <c r="E1" s="534" t="s">
        <v>1853</v>
      </c>
      <c r="F1" s="534"/>
      <c r="G1" s="535" t="s">
        <v>46</v>
      </c>
      <c r="H1" s="535" t="s">
        <v>1045</v>
      </c>
      <c r="I1" s="535" t="s">
        <v>1046</v>
      </c>
      <c r="J1" s="532" t="s">
        <v>43</v>
      </c>
      <c r="K1" s="532"/>
      <c r="L1" s="533"/>
    </row>
    <row r="2" spans="1:14" ht="15" thickBot="1">
      <c r="A2" s="530" t="s">
        <v>0</v>
      </c>
      <c r="B2" s="531"/>
      <c r="C2" s="531"/>
      <c r="D2" s="52" t="s">
        <v>44</v>
      </c>
      <c r="E2" s="5" t="s">
        <v>0</v>
      </c>
      <c r="F2" s="5" t="s">
        <v>44</v>
      </c>
      <c r="G2" s="536"/>
      <c r="H2" s="536"/>
      <c r="I2" s="536"/>
      <c r="J2" s="49" t="s">
        <v>0</v>
      </c>
      <c r="K2" s="50" t="s">
        <v>1024</v>
      </c>
      <c r="L2" s="51" t="s">
        <v>45</v>
      </c>
    </row>
    <row r="3" spans="1:14" s="165" customFormat="1" ht="15">
      <c r="A3" s="163">
        <v>1211</v>
      </c>
      <c r="B3" s="77"/>
      <c r="C3" s="72"/>
      <c r="D3" s="6" t="s">
        <v>876</v>
      </c>
      <c r="E3" s="152" t="s">
        <v>2002</v>
      </c>
      <c r="F3" s="218" t="s">
        <v>2003</v>
      </c>
      <c r="G3" s="9">
        <f>MEDIAN(G4,G10,G13)</f>
        <v>2.75</v>
      </c>
      <c r="H3" s="10" t="s">
        <v>1048</v>
      </c>
      <c r="I3" s="10" t="s">
        <v>1047</v>
      </c>
      <c r="J3" s="11"/>
      <c r="K3" s="12"/>
      <c r="L3" s="13"/>
    </row>
    <row r="4" spans="1:14">
      <c r="A4" s="222"/>
      <c r="B4" s="223" t="s">
        <v>894</v>
      </c>
      <c r="C4" s="223" t="s">
        <v>895</v>
      </c>
      <c r="D4" s="174" t="s">
        <v>877</v>
      </c>
      <c r="E4" s="177"/>
      <c r="F4" s="182"/>
      <c r="G4" s="62">
        <f>MEDIAN(L4:L9)</f>
        <v>2.75</v>
      </c>
      <c r="H4" s="63" t="s">
        <v>1048</v>
      </c>
      <c r="I4" s="63" t="s">
        <v>1048</v>
      </c>
      <c r="J4" s="170" t="s">
        <v>1277</v>
      </c>
      <c r="K4" s="171" t="s">
        <v>1278</v>
      </c>
      <c r="L4" s="184">
        <v>1.8</v>
      </c>
    </row>
    <row r="5" spans="1:14">
      <c r="A5" s="222"/>
      <c r="B5" s="223"/>
      <c r="C5" s="223"/>
      <c r="D5" s="174"/>
      <c r="E5" s="177"/>
      <c r="F5" s="182"/>
      <c r="G5" s="62"/>
      <c r="H5" s="63"/>
      <c r="I5" s="63"/>
      <c r="J5" s="170" t="s">
        <v>1291</v>
      </c>
      <c r="K5" s="171" t="s">
        <v>1292</v>
      </c>
      <c r="L5" s="184">
        <v>1.8</v>
      </c>
    </row>
    <row r="6" spans="1:14">
      <c r="A6" s="222"/>
      <c r="B6" s="223"/>
      <c r="C6" s="223"/>
      <c r="D6" s="174"/>
      <c r="E6" s="177"/>
      <c r="F6" s="182"/>
      <c r="G6" s="62"/>
      <c r="H6" s="63"/>
      <c r="I6" s="63"/>
      <c r="J6" s="170" t="s">
        <v>1293</v>
      </c>
      <c r="K6" s="171" t="s">
        <v>1294</v>
      </c>
      <c r="L6" s="184">
        <v>3</v>
      </c>
    </row>
    <row r="7" spans="1:14">
      <c r="A7" s="222"/>
      <c r="B7" s="223"/>
      <c r="C7" s="223"/>
      <c r="D7" s="174"/>
      <c r="E7" s="177"/>
      <c r="F7" s="182"/>
      <c r="G7" s="62"/>
      <c r="H7" s="63"/>
      <c r="I7" s="63"/>
      <c r="J7" s="170" t="s">
        <v>1295</v>
      </c>
      <c r="K7" s="171" t="s">
        <v>1296</v>
      </c>
      <c r="L7" s="184">
        <v>2.5</v>
      </c>
    </row>
    <row r="8" spans="1:14">
      <c r="A8" s="222"/>
      <c r="B8" s="223"/>
      <c r="C8" s="223"/>
      <c r="D8" s="174"/>
      <c r="E8" s="177"/>
      <c r="F8" s="182"/>
      <c r="G8" s="62"/>
      <c r="H8" s="63"/>
      <c r="I8" s="63"/>
      <c r="J8" s="170" t="s">
        <v>1297</v>
      </c>
      <c r="K8" s="171" t="s">
        <v>1298</v>
      </c>
      <c r="L8" s="184">
        <v>3.3</v>
      </c>
    </row>
    <row r="9" spans="1:14">
      <c r="A9" s="222"/>
      <c r="B9" s="225"/>
      <c r="C9" s="225"/>
      <c r="D9" s="195"/>
      <c r="E9" s="196"/>
      <c r="F9" s="197"/>
      <c r="G9" s="64"/>
      <c r="H9" s="65"/>
      <c r="I9" s="65"/>
      <c r="J9" s="198" t="s">
        <v>1299</v>
      </c>
      <c r="K9" s="199" t="s">
        <v>1300</v>
      </c>
      <c r="L9" s="200">
        <v>3.5</v>
      </c>
    </row>
    <row r="10" spans="1:14">
      <c r="A10" s="222"/>
      <c r="B10" s="223" t="s">
        <v>896</v>
      </c>
      <c r="C10" s="223" t="s">
        <v>897</v>
      </c>
      <c r="D10" s="175" t="s">
        <v>878</v>
      </c>
      <c r="E10" s="180"/>
      <c r="F10" s="183"/>
      <c r="G10" s="62">
        <f>MEDIAN(L10:L12)</f>
        <v>1.3</v>
      </c>
      <c r="H10" s="63" t="s">
        <v>1048</v>
      </c>
      <c r="I10" s="63" t="s">
        <v>1048</v>
      </c>
      <c r="J10" s="170" t="s">
        <v>1120</v>
      </c>
      <c r="K10" s="171" t="s">
        <v>1121</v>
      </c>
      <c r="L10" s="184">
        <v>1.3</v>
      </c>
    </row>
    <row r="11" spans="1:14">
      <c r="A11" s="222"/>
      <c r="B11" s="223"/>
      <c r="C11" s="223"/>
      <c r="D11" s="175"/>
      <c r="E11" s="180"/>
      <c r="F11" s="183"/>
      <c r="G11" s="62"/>
      <c r="H11" s="63"/>
      <c r="I11" s="63"/>
      <c r="J11" s="170" t="s">
        <v>1107</v>
      </c>
      <c r="K11" s="171" t="s">
        <v>1108</v>
      </c>
      <c r="L11" s="184">
        <v>1.3</v>
      </c>
    </row>
    <row r="12" spans="1:14">
      <c r="A12" s="222"/>
      <c r="B12" s="225"/>
      <c r="C12" s="225"/>
      <c r="D12" s="201"/>
      <c r="E12" s="202"/>
      <c r="F12" s="203"/>
      <c r="G12" s="64"/>
      <c r="H12" s="65"/>
      <c r="I12" s="65"/>
      <c r="J12" s="198" t="s">
        <v>1109</v>
      </c>
      <c r="K12" s="199" t="s">
        <v>1110</v>
      </c>
      <c r="L12" s="200">
        <v>1.3</v>
      </c>
    </row>
    <row r="13" spans="1:14">
      <c r="A13" s="222"/>
      <c r="B13" s="223" t="s">
        <v>898</v>
      </c>
      <c r="C13" s="223" t="s">
        <v>899</v>
      </c>
      <c r="D13" s="175" t="s">
        <v>879</v>
      </c>
      <c r="E13" s="180"/>
      <c r="F13" s="183"/>
      <c r="G13" s="62">
        <f>MEDIAN(L13:L19)</f>
        <v>4</v>
      </c>
      <c r="H13" s="63" t="s">
        <v>1048</v>
      </c>
      <c r="I13" s="63" t="s">
        <v>1047</v>
      </c>
      <c r="J13" s="170" t="s">
        <v>1279</v>
      </c>
      <c r="K13" s="171" t="s">
        <v>1280</v>
      </c>
      <c r="L13" s="184">
        <v>7.8</v>
      </c>
    </row>
    <row r="14" spans="1:14" s="406" customFormat="1">
      <c r="A14" s="401"/>
      <c r="B14" s="402"/>
      <c r="C14" s="402"/>
      <c r="D14" s="403"/>
      <c r="E14" s="404"/>
      <c r="F14" s="405"/>
      <c r="G14" s="357"/>
      <c r="H14" s="358"/>
      <c r="I14" s="358"/>
      <c r="J14" s="407" t="s">
        <v>2086</v>
      </c>
      <c r="K14" s="408" t="s">
        <v>2087</v>
      </c>
      <c r="L14" s="409">
        <v>5</v>
      </c>
      <c r="M14" s="78"/>
      <c r="N14" s="413"/>
    </row>
    <row r="15" spans="1:14">
      <c r="A15" s="222"/>
      <c r="B15" s="223"/>
      <c r="C15" s="223"/>
      <c r="D15" s="174"/>
      <c r="E15" s="177"/>
      <c r="F15" s="182"/>
      <c r="G15" s="62"/>
      <c r="H15" s="63"/>
      <c r="I15" s="63"/>
      <c r="J15" s="170" t="s">
        <v>1281</v>
      </c>
      <c r="K15" s="171" t="s">
        <v>1282</v>
      </c>
      <c r="L15" s="184">
        <v>2</v>
      </c>
    </row>
    <row r="16" spans="1:14">
      <c r="A16" s="222"/>
      <c r="B16" s="223"/>
      <c r="C16" s="223"/>
      <c r="D16" s="174"/>
      <c r="E16" s="177"/>
      <c r="F16" s="182"/>
      <c r="G16" s="62"/>
      <c r="H16" s="63"/>
      <c r="I16" s="63"/>
      <c r="J16" s="170" t="s">
        <v>1283</v>
      </c>
      <c r="K16" s="171" t="s">
        <v>1284</v>
      </c>
      <c r="L16" s="184">
        <v>4</v>
      </c>
    </row>
    <row r="17" spans="1:12">
      <c r="A17" s="222"/>
      <c r="B17" s="223"/>
      <c r="C17" s="223"/>
      <c r="D17" s="174"/>
      <c r="E17" s="177"/>
      <c r="F17" s="182"/>
      <c r="G17" s="62"/>
      <c r="H17" s="63"/>
      <c r="I17" s="63"/>
      <c r="J17" s="170" t="s">
        <v>1285</v>
      </c>
      <c r="K17" s="171" t="s">
        <v>1286</v>
      </c>
      <c r="L17" s="184">
        <v>5.5</v>
      </c>
    </row>
    <row r="18" spans="1:12">
      <c r="A18" s="222"/>
      <c r="B18" s="223"/>
      <c r="C18" s="223"/>
      <c r="D18" s="174"/>
      <c r="E18" s="177"/>
      <c r="F18" s="182"/>
      <c r="G18" s="62"/>
      <c r="H18" s="63"/>
      <c r="I18" s="63"/>
      <c r="J18" s="170" t="s">
        <v>1287</v>
      </c>
      <c r="K18" s="171" t="s">
        <v>1288</v>
      </c>
      <c r="L18" s="184">
        <v>3.5</v>
      </c>
    </row>
    <row r="19" spans="1:12">
      <c r="A19" s="222"/>
      <c r="B19" s="225"/>
      <c r="C19" s="225"/>
      <c r="D19" s="195"/>
      <c r="E19" s="196"/>
      <c r="F19" s="197"/>
      <c r="G19" s="64"/>
      <c r="H19" s="65"/>
      <c r="I19" s="65"/>
      <c r="J19" s="198" t="s">
        <v>1289</v>
      </c>
      <c r="K19" s="199" t="s">
        <v>1290</v>
      </c>
      <c r="L19" s="200">
        <v>3</v>
      </c>
    </row>
    <row r="20" spans="1:12" ht="15" thickBot="1">
      <c r="A20" s="230"/>
      <c r="B20" s="231" t="s">
        <v>880</v>
      </c>
      <c r="C20" s="231"/>
      <c r="D20" s="245" t="s">
        <v>881</v>
      </c>
      <c r="E20" s="186"/>
      <c r="F20" s="246"/>
      <c r="G20" s="69">
        <v>2.75</v>
      </c>
      <c r="H20" s="70" t="s">
        <v>1048</v>
      </c>
      <c r="I20" s="70" t="s">
        <v>1047</v>
      </c>
      <c r="J20" s="188"/>
      <c r="K20" s="189"/>
      <c r="L20" s="190"/>
    </row>
    <row r="21" spans="1:12" s="165" customFormat="1" ht="15">
      <c r="A21" s="163">
        <v>1212</v>
      </c>
      <c r="B21" s="77"/>
      <c r="C21" s="77"/>
      <c r="D21" s="240" t="s">
        <v>882</v>
      </c>
      <c r="E21" s="152"/>
      <c r="F21" s="214"/>
      <c r="G21" s="9">
        <f>G22</f>
        <v>2.8</v>
      </c>
      <c r="H21" s="10" t="s">
        <v>1048</v>
      </c>
      <c r="I21" s="10" t="s">
        <v>1047</v>
      </c>
      <c r="J21" s="11"/>
      <c r="K21" s="12"/>
      <c r="L21" s="13"/>
    </row>
    <row r="22" spans="1:12">
      <c r="A22" s="222"/>
      <c r="B22" s="223" t="s">
        <v>900</v>
      </c>
      <c r="C22" s="223" t="s">
        <v>901</v>
      </c>
      <c r="D22" s="175" t="s">
        <v>882</v>
      </c>
      <c r="E22" s="180"/>
      <c r="F22" s="183"/>
      <c r="G22" s="62">
        <f>MEDIAN(L22:L34)</f>
        <v>2.8</v>
      </c>
      <c r="H22" s="63" t="s">
        <v>1048</v>
      </c>
      <c r="I22" s="63" t="s">
        <v>1047</v>
      </c>
      <c r="J22" s="407" t="s">
        <v>1301</v>
      </c>
      <c r="K22" s="408" t="s">
        <v>1302</v>
      </c>
      <c r="L22" s="409">
        <v>1.5</v>
      </c>
    </row>
    <row r="23" spans="1:12">
      <c r="A23" s="222"/>
      <c r="B23" s="223"/>
      <c r="C23" s="223"/>
      <c r="D23" s="174"/>
      <c r="E23" s="177"/>
      <c r="F23" s="182"/>
      <c r="G23" s="62"/>
      <c r="H23" s="63"/>
      <c r="I23" s="63"/>
      <c r="J23" s="407" t="s">
        <v>1303</v>
      </c>
      <c r="K23" s="408" t="s">
        <v>1304</v>
      </c>
      <c r="L23" s="409">
        <v>2.2999999999999998</v>
      </c>
    </row>
    <row r="24" spans="1:12">
      <c r="A24" s="222"/>
      <c r="B24" s="223"/>
      <c r="C24" s="223"/>
      <c r="D24" s="174"/>
      <c r="E24" s="177"/>
      <c r="F24" s="182"/>
      <c r="G24" s="62"/>
      <c r="H24" s="63"/>
      <c r="I24" s="63"/>
      <c r="J24" s="407" t="s">
        <v>1305</v>
      </c>
      <c r="K24" s="408" t="s">
        <v>1306</v>
      </c>
      <c r="L24" s="409">
        <v>3</v>
      </c>
    </row>
    <row r="25" spans="1:12">
      <c r="A25" s="222"/>
      <c r="B25" s="223"/>
      <c r="C25" s="223"/>
      <c r="D25" s="174"/>
      <c r="E25" s="177"/>
      <c r="F25" s="182"/>
      <c r="G25" s="62"/>
      <c r="H25" s="63"/>
      <c r="I25" s="63"/>
      <c r="J25" s="407" t="s">
        <v>1341</v>
      </c>
      <c r="K25" s="408" t="s">
        <v>1342</v>
      </c>
      <c r="L25" s="409">
        <v>1.3</v>
      </c>
    </row>
    <row r="26" spans="1:12">
      <c r="A26" s="222"/>
      <c r="B26" s="223"/>
      <c r="C26" s="223"/>
      <c r="D26" s="174"/>
      <c r="E26" s="177"/>
      <c r="F26" s="182"/>
      <c r="G26" s="62"/>
      <c r="H26" s="63"/>
      <c r="I26" s="63"/>
      <c r="J26" s="407" t="s">
        <v>1343</v>
      </c>
      <c r="K26" s="408" t="s">
        <v>1344</v>
      </c>
      <c r="L26" s="409">
        <v>2.8</v>
      </c>
    </row>
    <row r="27" spans="1:12">
      <c r="A27" s="222"/>
      <c r="B27" s="223"/>
      <c r="C27" s="223"/>
      <c r="D27" s="174"/>
      <c r="E27" s="177"/>
      <c r="F27" s="182"/>
      <c r="G27" s="62"/>
      <c r="H27" s="63"/>
      <c r="I27" s="63"/>
      <c r="J27" s="407" t="s">
        <v>1599</v>
      </c>
      <c r="K27" s="408" t="s">
        <v>1600</v>
      </c>
      <c r="L27" s="409">
        <v>4</v>
      </c>
    </row>
    <row r="28" spans="1:12">
      <c r="A28" s="222"/>
      <c r="B28" s="223"/>
      <c r="C28" s="223"/>
      <c r="D28" s="174"/>
      <c r="E28" s="177"/>
      <c r="F28" s="182"/>
      <c r="G28" s="62"/>
      <c r="H28" s="63"/>
      <c r="I28" s="63"/>
      <c r="J28" s="407" t="s">
        <v>1446</v>
      </c>
      <c r="K28" s="408" t="s">
        <v>1447</v>
      </c>
      <c r="L28" s="409">
        <v>3</v>
      </c>
    </row>
    <row r="29" spans="1:12">
      <c r="A29" s="222"/>
      <c r="B29" s="223"/>
      <c r="C29" s="223"/>
      <c r="D29" s="174"/>
      <c r="E29" s="177"/>
      <c r="F29" s="182"/>
      <c r="G29" s="62"/>
      <c r="H29" s="63"/>
      <c r="I29" s="63"/>
      <c r="J29" s="407" t="s">
        <v>1432</v>
      </c>
      <c r="K29" s="408" t="s">
        <v>1433</v>
      </c>
      <c r="L29" s="409">
        <v>1.8</v>
      </c>
    </row>
    <row r="30" spans="1:12">
      <c r="A30" s="222"/>
      <c r="B30" s="223"/>
      <c r="C30" s="223"/>
      <c r="D30" s="174"/>
      <c r="E30" s="177"/>
      <c r="F30" s="182"/>
      <c r="G30" s="62"/>
      <c r="H30" s="63"/>
      <c r="I30" s="63"/>
      <c r="J30" s="407" t="s">
        <v>1291</v>
      </c>
      <c r="K30" s="408" t="s">
        <v>1292</v>
      </c>
      <c r="L30" s="409">
        <v>1.8</v>
      </c>
    </row>
    <row r="31" spans="1:12">
      <c r="A31" s="222"/>
      <c r="B31" s="223"/>
      <c r="C31" s="223"/>
      <c r="D31" s="174"/>
      <c r="E31" s="177"/>
      <c r="F31" s="182"/>
      <c r="G31" s="62"/>
      <c r="H31" s="63"/>
      <c r="I31" s="63"/>
      <c r="J31" s="407" t="s">
        <v>1293</v>
      </c>
      <c r="K31" s="408" t="s">
        <v>1294</v>
      </c>
      <c r="L31" s="409">
        <v>3</v>
      </c>
    </row>
    <row r="32" spans="1:12">
      <c r="A32" s="222"/>
      <c r="B32" s="223"/>
      <c r="C32" s="223"/>
      <c r="D32" s="174"/>
      <c r="E32" s="177"/>
      <c r="F32" s="182"/>
      <c r="G32" s="62"/>
      <c r="H32" s="63"/>
      <c r="I32" s="63"/>
      <c r="J32" s="407" t="s">
        <v>1295</v>
      </c>
      <c r="K32" s="408" t="s">
        <v>1296</v>
      </c>
      <c r="L32" s="409">
        <v>2.5</v>
      </c>
    </row>
    <row r="33" spans="1:12">
      <c r="A33" s="222"/>
      <c r="B33" s="223"/>
      <c r="C33" s="223"/>
      <c r="D33" s="174"/>
      <c r="E33" s="177"/>
      <c r="F33" s="182"/>
      <c r="G33" s="62"/>
      <c r="H33" s="63"/>
      <c r="I33" s="63"/>
      <c r="J33" s="407" t="s">
        <v>1297</v>
      </c>
      <c r="K33" s="408" t="s">
        <v>1298</v>
      </c>
      <c r="L33" s="409">
        <v>3.3</v>
      </c>
    </row>
    <row r="34" spans="1:12" ht="15" thickBot="1">
      <c r="A34" s="222"/>
      <c r="B34" s="223"/>
      <c r="C34" s="223"/>
      <c r="D34" s="174"/>
      <c r="E34" s="177"/>
      <c r="F34" s="182"/>
      <c r="G34" s="62"/>
      <c r="H34" s="63"/>
      <c r="I34" s="63"/>
      <c r="J34" s="410" t="s">
        <v>1299</v>
      </c>
      <c r="K34" s="411" t="s">
        <v>1300</v>
      </c>
      <c r="L34" s="412">
        <v>3.5</v>
      </c>
    </row>
    <row r="35" spans="1:12" s="165" customFormat="1" ht="15">
      <c r="A35" s="163">
        <v>1213</v>
      </c>
      <c r="B35" s="77"/>
      <c r="C35" s="77"/>
      <c r="D35" s="311" t="s">
        <v>883</v>
      </c>
      <c r="E35" s="152" t="s">
        <v>2004</v>
      </c>
      <c r="F35" s="218" t="s">
        <v>2005</v>
      </c>
      <c r="G35" s="9">
        <f>MEDIAN(G36,G42,G45,G49,G52)</f>
        <v>2.9</v>
      </c>
      <c r="H35" s="10" t="s">
        <v>1048</v>
      </c>
      <c r="I35" s="10" t="s">
        <v>1048</v>
      </c>
      <c r="J35" s="11"/>
      <c r="K35" s="12"/>
      <c r="L35" s="13"/>
    </row>
    <row r="36" spans="1:12">
      <c r="A36" s="222"/>
      <c r="B36" s="223" t="s">
        <v>902</v>
      </c>
      <c r="C36" s="223" t="s">
        <v>903</v>
      </c>
      <c r="D36" s="175" t="s">
        <v>884</v>
      </c>
      <c r="E36" s="180"/>
      <c r="F36" s="183"/>
      <c r="G36" s="62">
        <f>MEDIAN(L36:L41)</f>
        <v>2.9</v>
      </c>
      <c r="H36" s="63" t="s">
        <v>1048</v>
      </c>
      <c r="I36" s="63" t="s">
        <v>1047</v>
      </c>
      <c r="J36" s="170" t="s">
        <v>1331</v>
      </c>
      <c r="K36" s="171" t="s">
        <v>1332</v>
      </c>
      <c r="L36" s="184">
        <v>2.5</v>
      </c>
    </row>
    <row r="37" spans="1:12">
      <c r="A37" s="222"/>
      <c r="B37" s="223"/>
      <c r="C37" s="223"/>
      <c r="D37" s="174"/>
      <c r="E37" s="177"/>
      <c r="F37" s="182"/>
      <c r="G37" s="62"/>
      <c r="H37" s="63"/>
      <c r="I37" s="63"/>
      <c r="J37" s="170" t="s">
        <v>1333</v>
      </c>
      <c r="K37" s="171" t="s">
        <v>1334</v>
      </c>
      <c r="L37" s="184">
        <v>2.8</v>
      </c>
    </row>
    <row r="38" spans="1:12">
      <c r="A38" s="222"/>
      <c r="B38" s="223"/>
      <c r="C38" s="223"/>
      <c r="D38" s="174"/>
      <c r="E38" s="177"/>
      <c r="F38" s="182"/>
      <c r="G38" s="62"/>
      <c r="H38" s="63"/>
      <c r="I38" s="63"/>
      <c r="J38" s="170" t="s">
        <v>1335</v>
      </c>
      <c r="K38" s="171" t="s">
        <v>1336</v>
      </c>
      <c r="L38" s="184">
        <v>3</v>
      </c>
    </row>
    <row r="39" spans="1:12">
      <c r="A39" s="222"/>
      <c r="B39" s="223"/>
      <c r="C39" s="223"/>
      <c r="D39" s="174"/>
      <c r="E39" s="177"/>
      <c r="F39" s="182"/>
      <c r="G39" s="62"/>
      <c r="H39" s="63"/>
      <c r="I39" s="63"/>
      <c r="J39" s="170" t="s">
        <v>1337</v>
      </c>
      <c r="K39" s="171" t="s">
        <v>1338</v>
      </c>
      <c r="L39" s="184">
        <v>4</v>
      </c>
    </row>
    <row r="40" spans="1:12">
      <c r="A40" s="222"/>
      <c r="B40" s="223"/>
      <c r="C40" s="223"/>
      <c r="D40" s="174"/>
      <c r="E40" s="177"/>
      <c r="F40" s="182"/>
      <c r="G40" s="62"/>
      <c r="H40" s="63"/>
      <c r="I40" s="63"/>
      <c r="J40" s="170" t="s">
        <v>1339</v>
      </c>
      <c r="K40" s="171" t="s">
        <v>1340</v>
      </c>
      <c r="L40" s="184">
        <v>5</v>
      </c>
    </row>
    <row r="41" spans="1:12">
      <c r="A41" s="222"/>
      <c r="B41" s="225"/>
      <c r="C41" s="225"/>
      <c r="D41" s="195"/>
      <c r="E41" s="196"/>
      <c r="F41" s="197"/>
      <c r="G41" s="64"/>
      <c r="H41" s="65"/>
      <c r="I41" s="65"/>
      <c r="J41" s="198" t="s">
        <v>1107</v>
      </c>
      <c r="K41" s="199" t="s">
        <v>1108</v>
      </c>
      <c r="L41" s="200">
        <v>1.3</v>
      </c>
    </row>
    <row r="42" spans="1:12">
      <c r="A42" s="222"/>
      <c r="B42" s="223" t="s">
        <v>904</v>
      </c>
      <c r="C42" s="223" t="s">
        <v>905</v>
      </c>
      <c r="D42" s="175" t="s">
        <v>885</v>
      </c>
      <c r="E42" s="180"/>
      <c r="F42" s="183"/>
      <c r="G42" s="62">
        <f>MEDIAN(L42:L44)</f>
        <v>1.5</v>
      </c>
      <c r="H42" s="63" t="s">
        <v>1048</v>
      </c>
      <c r="I42" s="63" t="s">
        <v>1048</v>
      </c>
      <c r="J42" s="170" t="s">
        <v>1327</v>
      </c>
      <c r="K42" s="171" t="s">
        <v>1328</v>
      </c>
      <c r="L42" s="184">
        <v>1.5</v>
      </c>
    </row>
    <row r="43" spans="1:12">
      <c r="A43" s="222"/>
      <c r="B43" s="223"/>
      <c r="C43" s="223"/>
      <c r="D43" s="174"/>
      <c r="E43" s="177"/>
      <c r="F43" s="182"/>
      <c r="G43" s="62"/>
      <c r="H43" s="63"/>
      <c r="I43" s="63"/>
      <c r="J43" s="170" t="s">
        <v>1307</v>
      </c>
      <c r="K43" s="171" t="s">
        <v>1308</v>
      </c>
      <c r="L43" s="184">
        <v>1.5</v>
      </c>
    </row>
    <row r="44" spans="1:12">
      <c r="A44" s="222"/>
      <c r="B44" s="225"/>
      <c r="C44" s="225"/>
      <c r="D44" s="195"/>
      <c r="E44" s="196"/>
      <c r="F44" s="197"/>
      <c r="G44" s="64"/>
      <c r="H44" s="65"/>
      <c r="I44" s="65"/>
      <c r="J44" s="198" t="s">
        <v>1329</v>
      </c>
      <c r="K44" s="199" t="s">
        <v>1330</v>
      </c>
      <c r="L44" s="200">
        <v>1.5</v>
      </c>
    </row>
    <row r="45" spans="1:12">
      <c r="A45" s="222"/>
      <c r="B45" s="223" t="s">
        <v>906</v>
      </c>
      <c r="C45" s="223" t="s">
        <v>907</v>
      </c>
      <c r="D45" s="175" t="s">
        <v>886</v>
      </c>
      <c r="E45" s="180"/>
      <c r="F45" s="183"/>
      <c r="G45" s="62">
        <f>MEDIAN(L45:L48)</f>
        <v>3.05</v>
      </c>
      <c r="H45" s="63" t="s">
        <v>1048</v>
      </c>
      <c r="I45" s="63" t="s">
        <v>1048</v>
      </c>
      <c r="J45" s="170" t="s">
        <v>1311</v>
      </c>
      <c r="K45" s="171" t="s">
        <v>1312</v>
      </c>
      <c r="L45" s="184">
        <v>1</v>
      </c>
    </row>
    <row r="46" spans="1:12">
      <c r="A46" s="222"/>
      <c r="B46" s="223"/>
      <c r="C46" s="223"/>
      <c r="D46" s="174"/>
      <c r="E46" s="177"/>
      <c r="F46" s="182"/>
      <c r="G46" s="62"/>
      <c r="H46" s="63"/>
      <c r="I46" s="63"/>
      <c r="J46" s="170" t="s">
        <v>1313</v>
      </c>
      <c r="K46" s="171" t="s">
        <v>1314</v>
      </c>
      <c r="L46" s="184">
        <v>2.2999999999999998</v>
      </c>
    </row>
    <row r="47" spans="1:12">
      <c r="A47" s="222"/>
      <c r="B47" s="223"/>
      <c r="C47" s="223"/>
      <c r="D47" s="174"/>
      <c r="E47" s="177"/>
      <c r="F47" s="182"/>
      <c r="G47" s="62"/>
      <c r="H47" s="63"/>
      <c r="I47" s="63"/>
      <c r="J47" s="170" t="s">
        <v>1315</v>
      </c>
      <c r="K47" s="171" t="s">
        <v>1316</v>
      </c>
      <c r="L47" s="184">
        <v>3.8</v>
      </c>
    </row>
    <row r="48" spans="1:12">
      <c r="A48" s="222"/>
      <c r="B48" s="225"/>
      <c r="C48" s="225"/>
      <c r="D48" s="195"/>
      <c r="E48" s="196"/>
      <c r="F48" s="197"/>
      <c r="G48" s="64"/>
      <c r="H48" s="65"/>
      <c r="I48" s="65"/>
      <c r="J48" s="198" t="s">
        <v>1317</v>
      </c>
      <c r="K48" s="199" t="s">
        <v>1318</v>
      </c>
      <c r="L48" s="200">
        <v>7.2</v>
      </c>
    </row>
    <row r="49" spans="1:12">
      <c r="A49" s="222"/>
      <c r="B49" s="223" t="s">
        <v>908</v>
      </c>
      <c r="C49" s="223" t="s">
        <v>909</v>
      </c>
      <c r="D49" s="174" t="s">
        <v>887</v>
      </c>
      <c r="E49" s="177"/>
      <c r="F49" s="182"/>
      <c r="G49" s="62">
        <f>MEDIAN(L49:L51)</f>
        <v>5</v>
      </c>
      <c r="H49" s="63" t="s">
        <v>1048</v>
      </c>
      <c r="I49" s="63" t="s">
        <v>1047</v>
      </c>
      <c r="J49" s="170" t="s">
        <v>1319</v>
      </c>
      <c r="K49" s="171" t="s">
        <v>1320</v>
      </c>
      <c r="L49" s="184">
        <v>5.8</v>
      </c>
    </row>
    <row r="50" spans="1:12">
      <c r="A50" s="222"/>
      <c r="B50" s="223"/>
      <c r="C50" s="223"/>
      <c r="D50" s="174"/>
      <c r="E50" s="177"/>
      <c r="F50" s="182"/>
      <c r="G50" s="62"/>
      <c r="H50" s="63"/>
      <c r="I50" s="63"/>
      <c r="J50" s="170" t="s">
        <v>1323</v>
      </c>
      <c r="K50" s="171" t="s">
        <v>1324</v>
      </c>
      <c r="L50" s="184">
        <v>5</v>
      </c>
    </row>
    <row r="51" spans="1:12">
      <c r="A51" s="222"/>
      <c r="B51" s="225"/>
      <c r="C51" s="225"/>
      <c r="D51" s="195"/>
      <c r="E51" s="196"/>
      <c r="F51" s="197"/>
      <c r="G51" s="64"/>
      <c r="H51" s="65"/>
      <c r="I51" s="65"/>
      <c r="J51" s="198" t="s">
        <v>1325</v>
      </c>
      <c r="K51" s="199" t="s">
        <v>1326</v>
      </c>
      <c r="L51" s="200">
        <v>2</v>
      </c>
    </row>
    <row r="52" spans="1:12">
      <c r="A52" s="222"/>
      <c r="B52" s="223" t="s">
        <v>910</v>
      </c>
      <c r="C52" s="223" t="s">
        <v>911</v>
      </c>
      <c r="D52" s="175" t="s">
        <v>888</v>
      </c>
      <c r="E52" s="180"/>
      <c r="F52" s="183"/>
      <c r="G52" s="62">
        <f>MEDIAN(L52:L54)</f>
        <v>2.5</v>
      </c>
      <c r="H52" s="63" t="s">
        <v>1048</v>
      </c>
      <c r="I52" s="63" t="s">
        <v>1048</v>
      </c>
      <c r="J52" s="170" t="s">
        <v>1309</v>
      </c>
      <c r="K52" s="171" t="s">
        <v>1310</v>
      </c>
      <c r="L52" s="184">
        <v>2.5</v>
      </c>
    </row>
    <row r="53" spans="1:12">
      <c r="A53" s="222"/>
      <c r="B53" s="223"/>
      <c r="C53" s="223"/>
      <c r="D53" s="174"/>
      <c r="E53" s="177"/>
      <c r="F53" s="182"/>
      <c r="G53" s="62"/>
      <c r="H53" s="63"/>
      <c r="I53" s="63"/>
      <c r="J53" s="170" t="s">
        <v>1307</v>
      </c>
      <c r="K53" s="171" t="s">
        <v>1308</v>
      </c>
      <c r="L53" s="184">
        <v>1.5</v>
      </c>
    </row>
    <row r="54" spans="1:12">
      <c r="A54" s="222"/>
      <c r="B54" s="225"/>
      <c r="C54" s="225"/>
      <c r="D54" s="195"/>
      <c r="E54" s="196"/>
      <c r="F54" s="197"/>
      <c r="G54" s="64"/>
      <c r="H54" s="65"/>
      <c r="I54" s="65"/>
      <c r="J54" s="198" t="s">
        <v>1321</v>
      </c>
      <c r="K54" s="199" t="s">
        <v>1322</v>
      </c>
      <c r="L54" s="200">
        <v>3.3</v>
      </c>
    </row>
    <row r="55" spans="1:12" ht="15" thickBot="1">
      <c r="A55" s="230"/>
      <c r="B55" s="231" t="s">
        <v>889</v>
      </c>
      <c r="C55" s="231"/>
      <c r="D55" s="245" t="s">
        <v>890</v>
      </c>
      <c r="E55" s="186"/>
      <c r="F55" s="246"/>
      <c r="G55" s="69">
        <v>2.9</v>
      </c>
      <c r="H55" s="70" t="s">
        <v>1048</v>
      </c>
      <c r="I55" s="70" t="s">
        <v>1048</v>
      </c>
      <c r="J55" s="188"/>
      <c r="K55" s="189"/>
      <c r="L55" s="190"/>
    </row>
    <row r="56" spans="1:12" s="165" customFormat="1" ht="15">
      <c r="A56" s="163">
        <v>1220</v>
      </c>
      <c r="B56" s="77"/>
      <c r="C56" s="77"/>
      <c r="D56" s="240" t="s">
        <v>892</v>
      </c>
      <c r="E56" s="152"/>
      <c r="F56" s="214"/>
      <c r="G56" s="9" t="s">
        <v>2075</v>
      </c>
      <c r="H56" s="10" t="s">
        <v>1048</v>
      </c>
      <c r="I56" s="10" t="s">
        <v>2075</v>
      </c>
      <c r="J56" s="11"/>
      <c r="K56" s="12"/>
      <c r="L56" s="13"/>
    </row>
    <row r="57" spans="1:12" ht="15" thickBot="1">
      <c r="A57" s="230"/>
      <c r="B57" s="231" t="s">
        <v>912</v>
      </c>
      <c r="C57" s="231" t="s">
        <v>913</v>
      </c>
      <c r="D57" s="245" t="s">
        <v>891</v>
      </c>
      <c r="E57" s="186"/>
      <c r="F57" s="246"/>
      <c r="G57" s="69" t="s">
        <v>2075</v>
      </c>
      <c r="H57" s="70" t="s">
        <v>1048</v>
      </c>
      <c r="I57" s="70" t="s">
        <v>2075</v>
      </c>
      <c r="J57" s="188"/>
      <c r="K57" s="189"/>
      <c r="L57" s="190"/>
    </row>
    <row r="58" spans="1:12" s="165" customFormat="1" ht="15">
      <c r="A58" s="163">
        <v>1290</v>
      </c>
      <c r="B58" s="77"/>
      <c r="C58" s="77"/>
      <c r="D58" s="240" t="s">
        <v>893</v>
      </c>
      <c r="E58" s="152"/>
      <c r="F58" s="214"/>
      <c r="G58" s="9">
        <f>G59</f>
        <v>2.8590909090909089</v>
      </c>
      <c r="H58" s="10" t="s">
        <v>1048</v>
      </c>
      <c r="I58" s="10" t="s">
        <v>1048</v>
      </c>
      <c r="J58" s="11"/>
      <c r="K58" s="12"/>
      <c r="L58" s="13"/>
    </row>
    <row r="59" spans="1:12" ht="15" thickBot="1">
      <c r="A59" s="230"/>
      <c r="B59" s="231" t="s">
        <v>914</v>
      </c>
      <c r="C59" s="231" t="s">
        <v>915</v>
      </c>
      <c r="D59" s="245" t="s">
        <v>893</v>
      </c>
      <c r="E59" s="186"/>
      <c r="F59" s="246"/>
      <c r="G59" s="69">
        <f>AVERAGE(G4,G10,G13,G20,G22,G36,G42,G45,G49,G52,G55)</f>
        <v>2.8590909090909089</v>
      </c>
      <c r="H59" s="70" t="s">
        <v>1048</v>
      </c>
      <c r="I59" s="70" t="s">
        <v>1048</v>
      </c>
      <c r="J59" s="188"/>
      <c r="K59" s="189"/>
      <c r="L59" s="190"/>
    </row>
    <row r="61" spans="1:12">
      <c r="A61" s="290" t="s">
        <v>182</v>
      </c>
    </row>
    <row r="62" spans="1:12">
      <c r="A62" s="290" t="s">
        <v>183</v>
      </c>
    </row>
  </sheetData>
  <sheetProtection algorithmName="SHA-512" hashValue="SYIwLWEsqC8OITKSVK4xyP2Fv+JvIfWVvJgSe3t+mXGs8NMtqyfulR/hGviPtp381h8mqOfkrvJ14lmaQoC1xw==" saltValue="ffsf6RZW00BHIi39UUYPUw==" spinCount="100000" sheet="1" formatCells="0" formatColumns="0" formatRows="0" insertColumns="0" insertRows="0" insertHyperlinks="0" deleteColumns="0" deleteRows="0" sort="0" autoFilter="0" pivotTables="0"/>
  <mergeCells count="7">
    <mergeCell ref="J1:L1"/>
    <mergeCell ref="E1:F1"/>
    <mergeCell ref="A2:C2"/>
    <mergeCell ref="A1:D1"/>
    <mergeCell ref="G1:G2"/>
    <mergeCell ref="H1:H2"/>
    <mergeCell ref="I1:I2"/>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3"/>
  <sheetViews>
    <sheetView zoomScaleNormal="100" workbookViewId="0">
      <selection sqref="A1:D1"/>
    </sheetView>
  </sheetViews>
  <sheetFormatPr defaultRowHeight="14.25"/>
  <cols>
    <col min="1" max="3" width="7.42578125" style="79" customWidth="1"/>
    <col min="4" max="4" width="76.7109375" style="78" bestFit="1" customWidth="1"/>
    <col min="5" max="5" width="7.5703125" style="78" customWidth="1"/>
    <col min="6" max="6" width="35.140625" style="78" customWidth="1"/>
    <col min="7" max="7" width="9.28515625" style="78" customWidth="1"/>
    <col min="8" max="8" width="11.42578125" style="78" customWidth="1"/>
    <col min="9" max="9" width="13.5703125" style="78" customWidth="1"/>
    <col min="10" max="10" width="6.28515625" style="79" customWidth="1"/>
    <col min="11" max="11" width="127.140625" style="78" customWidth="1"/>
    <col min="12" max="12" width="6.7109375" style="78" customWidth="1"/>
    <col min="13" max="16384" width="9.140625" style="78"/>
  </cols>
  <sheetData>
    <row r="1" spans="1:12" ht="16.5" customHeight="1">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52" t="s">
        <v>44</v>
      </c>
      <c r="E2" s="5" t="s">
        <v>0</v>
      </c>
      <c r="F2" s="5" t="s">
        <v>44</v>
      </c>
      <c r="G2" s="536"/>
      <c r="H2" s="536"/>
      <c r="I2" s="536"/>
      <c r="J2" s="49" t="s">
        <v>0</v>
      </c>
      <c r="K2" s="50" t="s">
        <v>1024</v>
      </c>
      <c r="L2" s="51" t="s">
        <v>45</v>
      </c>
    </row>
    <row r="3" spans="1:12" s="165" customFormat="1" ht="15">
      <c r="A3" s="163">
        <v>1311</v>
      </c>
      <c r="B3" s="315"/>
      <c r="C3" s="77"/>
      <c r="D3" s="241" t="s">
        <v>916</v>
      </c>
      <c r="E3" s="243"/>
      <c r="F3" s="243"/>
      <c r="G3" s="9">
        <f>MEDIAN(G4,G12,G17,G28,G36,G47,G66,G73)</f>
        <v>6.5</v>
      </c>
      <c r="H3" s="10" t="s">
        <v>1048</v>
      </c>
      <c r="I3" s="10" t="s">
        <v>1047</v>
      </c>
      <c r="J3" s="11"/>
      <c r="K3" s="12"/>
      <c r="L3" s="13"/>
    </row>
    <row r="4" spans="1:12">
      <c r="A4" s="84"/>
      <c r="B4" s="81">
        <v>13111</v>
      </c>
      <c r="C4" s="81" t="s">
        <v>933</v>
      </c>
      <c r="D4" s="91" t="s">
        <v>917</v>
      </c>
      <c r="E4" s="105"/>
      <c r="F4" s="105"/>
      <c r="G4" s="111">
        <f>MEDIAN(L4:L11)</f>
        <v>5.05</v>
      </c>
      <c r="H4" s="112" t="s">
        <v>1048</v>
      </c>
      <c r="I4" s="112" t="s">
        <v>1047</v>
      </c>
      <c r="J4" s="407" t="s">
        <v>1142</v>
      </c>
      <c r="K4" s="408" t="s">
        <v>1143</v>
      </c>
      <c r="L4" s="409">
        <v>3</v>
      </c>
    </row>
    <row r="5" spans="1:12">
      <c r="A5" s="84"/>
      <c r="B5" s="81"/>
      <c r="C5" s="81"/>
      <c r="D5" s="91"/>
      <c r="E5" s="105"/>
      <c r="F5" s="105"/>
      <c r="G5" s="111"/>
      <c r="H5" s="112"/>
      <c r="I5" s="112"/>
      <c r="J5" s="407" t="s">
        <v>1144</v>
      </c>
      <c r="K5" s="408" t="s">
        <v>1145</v>
      </c>
      <c r="L5" s="409">
        <v>3.5</v>
      </c>
    </row>
    <row r="6" spans="1:12">
      <c r="A6" s="84"/>
      <c r="B6" s="81"/>
      <c r="C6" s="81"/>
      <c r="D6" s="91"/>
      <c r="E6" s="105"/>
      <c r="F6" s="105"/>
      <c r="G6" s="111"/>
      <c r="H6" s="112"/>
      <c r="I6" s="112"/>
      <c r="J6" s="407" t="s">
        <v>1146</v>
      </c>
      <c r="K6" s="408" t="s">
        <v>1147</v>
      </c>
      <c r="L6" s="409">
        <v>4.3</v>
      </c>
    </row>
    <row r="7" spans="1:12">
      <c r="A7" s="84"/>
      <c r="B7" s="81"/>
      <c r="C7" s="81"/>
      <c r="D7" s="91"/>
      <c r="E7" s="105"/>
      <c r="F7" s="105"/>
      <c r="G7" s="111"/>
      <c r="H7" s="112"/>
      <c r="I7" s="112"/>
      <c r="J7" s="407" t="s">
        <v>2097</v>
      </c>
      <c r="K7" s="408" t="s">
        <v>2098</v>
      </c>
      <c r="L7" s="409">
        <v>4.8</v>
      </c>
    </row>
    <row r="8" spans="1:12">
      <c r="A8" s="84"/>
      <c r="B8" s="81"/>
      <c r="C8" s="81"/>
      <c r="D8" s="91"/>
      <c r="E8" s="105"/>
      <c r="F8" s="105"/>
      <c r="G8" s="111"/>
      <c r="H8" s="112"/>
      <c r="I8" s="112"/>
      <c r="J8" s="407" t="s">
        <v>2099</v>
      </c>
      <c r="K8" s="408" t="s">
        <v>2100</v>
      </c>
      <c r="L8" s="409">
        <v>5.3</v>
      </c>
    </row>
    <row r="9" spans="1:12">
      <c r="A9" s="84"/>
      <c r="B9" s="81"/>
      <c r="C9" s="81"/>
      <c r="D9" s="91"/>
      <c r="E9" s="105"/>
      <c r="F9" s="105"/>
      <c r="G9" s="111"/>
      <c r="H9" s="112"/>
      <c r="I9" s="112"/>
      <c r="J9" s="407" t="s">
        <v>1136</v>
      </c>
      <c r="K9" s="408" t="s">
        <v>1137</v>
      </c>
      <c r="L9" s="409">
        <v>6</v>
      </c>
    </row>
    <row r="10" spans="1:12">
      <c r="A10" s="84"/>
      <c r="B10" s="81"/>
      <c r="C10" s="81"/>
      <c r="D10" s="91"/>
      <c r="E10" s="105"/>
      <c r="F10" s="105"/>
      <c r="G10" s="111"/>
      <c r="H10" s="112"/>
      <c r="I10" s="112"/>
      <c r="J10" s="407" t="s">
        <v>1138</v>
      </c>
      <c r="K10" s="408" t="s">
        <v>1139</v>
      </c>
      <c r="L10" s="409">
        <v>7</v>
      </c>
    </row>
    <row r="11" spans="1:12">
      <c r="A11" s="84"/>
      <c r="B11" s="122"/>
      <c r="C11" s="122"/>
      <c r="D11" s="143"/>
      <c r="E11" s="144"/>
      <c r="F11" s="144"/>
      <c r="G11" s="127"/>
      <c r="H11" s="128"/>
      <c r="I11" s="128"/>
      <c r="J11" s="129" t="s">
        <v>1846</v>
      </c>
      <c r="K11" s="130" t="s">
        <v>1847</v>
      </c>
      <c r="L11" s="131">
        <v>8</v>
      </c>
    </row>
    <row r="12" spans="1:12">
      <c r="A12" s="84"/>
      <c r="B12" s="81">
        <v>13112</v>
      </c>
      <c r="C12" s="81" t="s">
        <v>934</v>
      </c>
      <c r="D12" s="91" t="s">
        <v>918</v>
      </c>
      <c r="E12" s="105"/>
      <c r="F12" s="105"/>
      <c r="G12" s="111">
        <f>MEDIAN(L12:L16)</f>
        <v>7</v>
      </c>
      <c r="H12" s="112" t="s">
        <v>1048</v>
      </c>
      <c r="I12" s="112" t="s">
        <v>1047</v>
      </c>
      <c r="J12" s="407" t="s">
        <v>2101</v>
      </c>
      <c r="K12" s="408" t="s">
        <v>2102</v>
      </c>
      <c r="L12" s="409">
        <v>7.5</v>
      </c>
    </row>
    <row r="13" spans="1:12">
      <c r="A13" s="84"/>
      <c r="B13" s="81"/>
      <c r="C13" s="81"/>
      <c r="D13" s="91"/>
      <c r="E13" s="105"/>
      <c r="F13" s="105"/>
      <c r="G13" s="111"/>
      <c r="H13" s="111"/>
      <c r="I13" s="112"/>
      <c r="J13" s="407" t="s">
        <v>2103</v>
      </c>
      <c r="K13" s="408" t="s">
        <v>2104</v>
      </c>
      <c r="L13" s="409">
        <v>8.5</v>
      </c>
    </row>
    <row r="14" spans="1:12">
      <c r="A14" s="84"/>
      <c r="B14" s="81"/>
      <c r="C14" s="81"/>
      <c r="D14" s="91"/>
      <c r="E14" s="105"/>
      <c r="F14" s="105"/>
      <c r="G14" s="111"/>
      <c r="H14" s="111"/>
      <c r="I14" s="112"/>
      <c r="J14" s="407" t="s">
        <v>1148</v>
      </c>
      <c r="K14" s="408" t="s">
        <v>1149</v>
      </c>
      <c r="L14" s="409">
        <v>5</v>
      </c>
    </row>
    <row r="15" spans="1:12">
      <c r="A15" s="84"/>
      <c r="B15" s="81"/>
      <c r="C15" s="81"/>
      <c r="D15" s="91"/>
      <c r="E15" s="105"/>
      <c r="F15" s="105"/>
      <c r="G15" s="111"/>
      <c r="H15" s="111"/>
      <c r="I15" s="112"/>
      <c r="J15" s="407" t="s">
        <v>1150</v>
      </c>
      <c r="K15" s="408" t="s">
        <v>1151</v>
      </c>
      <c r="L15" s="409">
        <v>6</v>
      </c>
    </row>
    <row r="16" spans="1:12" ht="14.25" customHeight="1">
      <c r="A16" s="84"/>
      <c r="B16" s="122"/>
      <c r="C16" s="122"/>
      <c r="D16" s="143"/>
      <c r="E16" s="144"/>
      <c r="F16" s="144"/>
      <c r="G16" s="127"/>
      <c r="H16" s="127"/>
      <c r="I16" s="128"/>
      <c r="J16" s="379" t="s">
        <v>1152</v>
      </c>
      <c r="K16" s="380" t="s">
        <v>1153</v>
      </c>
      <c r="L16" s="381">
        <v>7</v>
      </c>
    </row>
    <row r="17" spans="1:12">
      <c r="A17" s="84"/>
      <c r="B17" s="81">
        <v>13113</v>
      </c>
      <c r="C17" s="81" t="s">
        <v>935</v>
      </c>
      <c r="D17" s="91" t="s">
        <v>919</v>
      </c>
      <c r="E17" s="105"/>
      <c r="F17" s="105"/>
      <c r="G17" s="111">
        <f>MEDIAN(L17:L27)</f>
        <v>3.5</v>
      </c>
      <c r="H17" s="112" t="s">
        <v>1048</v>
      </c>
      <c r="I17" s="112" t="s">
        <v>1047</v>
      </c>
      <c r="J17" s="115" t="s">
        <v>1174</v>
      </c>
      <c r="K17" s="116" t="s">
        <v>1175</v>
      </c>
      <c r="L17" s="117">
        <v>3</v>
      </c>
    </row>
    <row r="18" spans="1:12">
      <c r="A18" s="84"/>
      <c r="B18" s="81"/>
      <c r="C18" s="81"/>
      <c r="D18" s="91"/>
      <c r="E18" s="105"/>
      <c r="F18" s="105"/>
      <c r="G18" s="111"/>
      <c r="H18" s="112"/>
      <c r="I18" s="112"/>
      <c r="J18" s="115" t="s">
        <v>1224</v>
      </c>
      <c r="K18" s="116" t="s">
        <v>1225</v>
      </c>
      <c r="L18" s="117">
        <v>3.8</v>
      </c>
    </row>
    <row r="19" spans="1:12">
      <c r="A19" s="84"/>
      <c r="B19" s="81"/>
      <c r="C19" s="81"/>
      <c r="D19" s="91"/>
      <c r="E19" s="105"/>
      <c r="F19" s="105"/>
      <c r="G19" s="111"/>
      <c r="H19" s="112"/>
      <c r="I19" s="112"/>
      <c r="J19" s="115" t="s">
        <v>1226</v>
      </c>
      <c r="K19" s="116" t="s">
        <v>1227</v>
      </c>
      <c r="L19" s="117">
        <v>3</v>
      </c>
    </row>
    <row r="20" spans="1:12">
      <c r="A20" s="84"/>
      <c r="B20" s="81"/>
      <c r="C20" s="81"/>
      <c r="D20" s="91"/>
      <c r="E20" s="105"/>
      <c r="F20" s="105"/>
      <c r="G20" s="111"/>
      <c r="H20" s="112"/>
      <c r="I20" s="112"/>
      <c r="J20" s="115" t="s">
        <v>1228</v>
      </c>
      <c r="K20" s="116" t="s">
        <v>1229</v>
      </c>
      <c r="L20" s="117">
        <v>2.5</v>
      </c>
    </row>
    <row r="21" spans="1:12">
      <c r="A21" s="84"/>
      <c r="B21" s="81"/>
      <c r="C21" s="81"/>
      <c r="D21" s="91"/>
      <c r="E21" s="105"/>
      <c r="F21" s="105"/>
      <c r="G21" s="111"/>
      <c r="H21" s="112"/>
      <c r="I21" s="112"/>
      <c r="J21" s="115" t="s">
        <v>1230</v>
      </c>
      <c r="K21" s="116" t="s">
        <v>1231</v>
      </c>
      <c r="L21" s="117">
        <v>4</v>
      </c>
    </row>
    <row r="22" spans="1:12">
      <c r="A22" s="84"/>
      <c r="B22" s="81"/>
      <c r="C22" s="81"/>
      <c r="D22" s="91"/>
      <c r="E22" s="105"/>
      <c r="F22" s="105"/>
      <c r="G22" s="111"/>
      <c r="H22" s="112"/>
      <c r="I22" s="112"/>
      <c r="J22" s="115" t="s">
        <v>1232</v>
      </c>
      <c r="K22" s="116" t="s">
        <v>1233</v>
      </c>
      <c r="L22" s="117">
        <v>2</v>
      </c>
    </row>
    <row r="23" spans="1:12">
      <c r="A23" s="84"/>
      <c r="B23" s="81"/>
      <c r="C23" s="81"/>
      <c r="D23" s="91"/>
      <c r="E23" s="105"/>
      <c r="F23" s="105"/>
      <c r="G23" s="111"/>
      <c r="H23" s="112"/>
      <c r="I23" s="112"/>
      <c r="J23" s="115" t="s">
        <v>1234</v>
      </c>
      <c r="K23" s="116" t="s">
        <v>1235</v>
      </c>
      <c r="L23" s="117">
        <v>3.3</v>
      </c>
    </row>
    <row r="24" spans="1:12">
      <c r="A24" s="84"/>
      <c r="B24" s="81"/>
      <c r="C24" s="81"/>
      <c r="D24" s="91"/>
      <c r="E24" s="105"/>
      <c r="F24" s="105"/>
      <c r="G24" s="111"/>
      <c r="H24" s="112"/>
      <c r="I24" s="112"/>
      <c r="J24" s="115" t="s">
        <v>1236</v>
      </c>
      <c r="K24" s="116" t="s">
        <v>1237</v>
      </c>
      <c r="L24" s="117">
        <v>7.3</v>
      </c>
    </row>
    <row r="25" spans="1:12">
      <c r="A25" s="84"/>
      <c r="B25" s="81"/>
      <c r="C25" s="81"/>
      <c r="D25" s="91"/>
      <c r="E25" s="105"/>
      <c r="F25" s="105"/>
      <c r="G25" s="111"/>
      <c r="H25" s="112"/>
      <c r="I25" s="112"/>
      <c r="J25" s="115" t="s">
        <v>1238</v>
      </c>
      <c r="K25" s="116" t="s">
        <v>1239</v>
      </c>
      <c r="L25" s="117">
        <v>6</v>
      </c>
    </row>
    <row r="26" spans="1:12">
      <c r="A26" s="84"/>
      <c r="B26" s="81"/>
      <c r="C26" s="81"/>
      <c r="D26" s="91"/>
      <c r="E26" s="105"/>
      <c r="F26" s="105"/>
      <c r="G26" s="111"/>
      <c r="H26" s="112"/>
      <c r="I26" s="112"/>
      <c r="J26" s="115" t="s">
        <v>1240</v>
      </c>
      <c r="K26" s="116" t="s">
        <v>1241</v>
      </c>
      <c r="L26" s="117">
        <v>5</v>
      </c>
    </row>
    <row r="27" spans="1:12">
      <c r="A27" s="84"/>
      <c r="B27" s="122"/>
      <c r="C27" s="122"/>
      <c r="D27" s="143"/>
      <c r="E27" s="144"/>
      <c r="F27" s="144"/>
      <c r="G27" s="127"/>
      <c r="H27" s="128"/>
      <c r="I27" s="128"/>
      <c r="J27" s="129" t="s">
        <v>1242</v>
      </c>
      <c r="K27" s="130" t="s">
        <v>1243</v>
      </c>
      <c r="L27" s="131">
        <v>3.5</v>
      </c>
    </row>
    <row r="28" spans="1:12">
      <c r="A28" s="84"/>
      <c r="B28" s="81">
        <v>13114</v>
      </c>
      <c r="C28" s="81" t="s">
        <v>936</v>
      </c>
      <c r="D28" s="91" t="s">
        <v>920</v>
      </c>
      <c r="E28" s="105"/>
      <c r="F28" s="105"/>
      <c r="G28" s="111">
        <f>MEDIAN(L28:L35)</f>
        <v>5.15</v>
      </c>
      <c r="H28" s="112" t="s">
        <v>1048</v>
      </c>
      <c r="I28" s="112" t="s">
        <v>1047</v>
      </c>
      <c r="J28" s="115" t="s">
        <v>1244</v>
      </c>
      <c r="K28" s="116" t="s">
        <v>1245</v>
      </c>
      <c r="L28" s="117">
        <v>7.3</v>
      </c>
    </row>
    <row r="29" spans="1:12">
      <c r="A29" s="84"/>
      <c r="B29" s="81"/>
      <c r="C29" s="81"/>
      <c r="D29" s="91"/>
      <c r="E29" s="105"/>
      <c r="F29" s="105"/>
      <c r="G29" s="111"/>
      <c r="H29" s="112"/>
      <c r="I29" s="112"/>
      <c r="J29" s="115" t="s">
        <v>1246</v>
      </c>
      <c r="K29" s="116" t="s">
        <v>1247</v>
      </c>
      <c r="L29" s="117">
        <v>4</v>
      </c>
    </row>
    <row r="30" spans="1:12">
      <c r="A30" s="84"/>
      <c r="B30" s="81"/>
      <c r="C30" s="81"/>
      <c r="D30" s="91"/>
      <c r="E30" s="105"/>
      <c r="F30" s="105"/>
      <c r="G30" s="111"/>
      <c r="H30" s="112"/>
      <c r="I30" s="112"/>
      <c r="J30" s="115" t="s">
        <v>1248</v>
      </c>
      <c r="K30" s="116" t="s">
        <v>1249</v>
      </c>
      <c r="L30" s="117">
        <v>7.3</v>
      </c>
    </row>
    <row r="31" spans="1:12">
      <c r="A31" s="84"/>
      <c r="B31" s="81"/>
      <c r="C31" s="81"/>
      <c r="D31" s="91"/>
      <c r="E31" s="105"/>
      <c r="F31" s="105"/>
      <c r="G31" s="111"/>
      <c r="H31" s="112"/>
      <c r="I31" s="112"/>
      <c r="J31" s="115" t="s">
        <v>1851</v>
      </c>
      <c r="K31" s="312" t="s">
        <v>1852</v>
      </c>
      <c r="L31" s="117">
        <v>5.5</v>
      </c>
    </row>
    <row r="32" spans="1:12">
      <c r="A32" s="84"/>
      <c r="B32" s="81"/>
      <c r="C32" s="81"/>
      <c r="D32" s="91"/>
      <c r="E32" s="105"/>
      <c r="F32" s="105"/>
      <c r="G32" s="111"/>
      <c r="H32" s="112"/>
      <c r="I32" s="112"/>
      <c r="J32" s="115" t="s">
        <v>1250</v>
      </c>
      <c r="K32" s="116" t="s">
        <v>1251</v>
      </c>
      <c r="L32" s="117">
        <v>7</v>
      </c>
    </row>
    <row r="33" spans="1:12">
      <c r="A33" s="84"/>
      <c r="B33" s="81"/>
      <c r="C33" s="81"/>
      <c r="D33" s="91"/>
      <c r="E33" s="105"/>
      <c r="F33" s="105"/>
      <c r="G33" s="111"/>
      <c r="H33" s="112"/>
      <c r="I33" s="112"/>
      <c r="J33" s="115" t="s">
        <v>1252</v>
      </c>
      <c r="K33" s="116" t="s">
        <v>1253</v>
      </c>
      <c r="L33" s="117">
        <v>3.3</v>
      </c>
    </row>
    <row r="34" spans="1:12">
      <c r="A34" s="84"/>
      <c r="B34" s="81"/>
      <c r="C34" s="81"/>
      <c r="D34" s="91"/>
      <c r="E34" s="105"/>
      <c r="F34" s="105"/>
      <c r="G34" s="111"/>
      <c r="H34" s="112"/>
      <c r="I34" s="112"/>
      <c r="J34" s="115" t="s">
        <v>1254</v>
      </c>
      <c r="K34" s="116" t="s">
        <v>1255</v>
      </c>
      <c r="L34" s="117">
        <v>3.8</v>
      </c>
    </row>
    <row r="35" spans="1:12">
      <c r="A35" s="84"/>
      <c r="B35" s="122"/>
      <c r="C35" s="122"/>
      <c r="D35" s="143"/>
      <c r="E35" s="144"/>
      <c r="F35" s="144"/>
      <c r="G35" s="127"/>
      <c r="H35" s="128"/>
      <c r="I35" s="128"/>
      <c r="J35" s="129" t="s">
        <v>1256</v>
      </c>
      <c r="K35" s="130" t="s">
        <v>1257</v>
      </c>
      <c r="L35" s="131">
        <v>4.8</v>
      </c>
    </row>
    <row r="36" spans="1:12">
      <c r="A36" s="84"/>
      <c r="B36" s="81">
        <v>13115</v>
      </c>
      <c r="C36" s="81" t="s">
        <v>937</v>
      </c>
      <c r="D36" s="91" t="s">
        <v>921</v>
      </c>
      <c r="E36" s="105"/>
      <c r="F36" s="105"/>
      <c r="G36" s="111">
        <f>MEDIAN(L36:L46)</f>
        <v>7</v>
      </c>
      <c r="H36" s="112" t="s">
        <v>1048</v>
      </c>
      <c r="I36" s="112" t="s">
        <v>1047</v>
      </c>
      <c r="J36" s="115" t="s">
        <v>1258</v>
      </c>
      <c r="K36" s="116" t="s">
        <v>1259</v>
      </c>
      <c r="L36" s="117">
        <v>6.5</v>
      </c>
    </row>
    <row r="37" spans="1:12">
      <c r="A37" s="84"/>
      <c r="B37" s="81"/>
      <c r="C37" s="81"/>
      <c r="D37" s="91"/>
      <c r="E37" s="105"/>
      <c r="F37" s="105"/>
      <c r="G37" s="111"/>
      <c r="H37" s="112"/>
      <c r="I37" s="112"/>
      <c r="J37" s="115" t="s">
        <v>1849</v>
      </c>
      <c r="K37" s="116" t="s">
        <v>1850</v>
      </c>
      <c r="L37" s="117">
        <v>4.8</v>
      </c>
    </row>
    <row r="38" spans="1:12">
      <c r="A38" s="84"/>
      <c r="B38" s="81"/>
      <c r="C38" s="81"/>
      <c r="D38" s="91"/>
      <c r="E38" s="105"/>
      <c r="F38" s="105"/>
      <c r="G38" s="111"/>
      <c r="H38" s="112"/>
      <c r="I38" s="112"/>
      <c r="J38" s="115" t="s">
        <v>1260</v>
      </c>
      <c r="K38" s="116" t="s">
        <v>1261</v>
      </c>
      <c r="L38" s="117">
        <v>8</v>
      </c>
    </row>
    <row r="39" spans="1:12">
      <c r="A39" s="84"/>
      <c r="B39" s="81"/>
      <c r="C39" s="81"/>
      <c r="D39" s="91"/>
      <c r="E39" s="105"/>
      <c r="F39" s="105"/>
      <c r="G39" s="111"/>
      <c r="H39" s="112"/>
      <c r="I39" s="112"/>
      <c r="J39" s="115" t="s">
        <v>1262</v>
      </c>
      <c r="K39" s="116" t="s">
        <v>1263</v>
      </c>
      <c r="L39" s="117">
        <v>8</v>
      </c>
    </row>
    <row r="40" spans="1:12">
      <c r="A40" s="84"/>
      <c r="B40" s="81"/>
      <c r="C40" s="81"/>
      <c r="D40" s="91"/>
      <c r="E40" s="105"/>
      <c r="F40" s="105"/>
      <c r="G40" s="111"/>
      <c r="H40" s="112"/>
      <c r="I40" s="112"/>
      <c r="J40" s="115" t="s">
        <v>1264</v>
      </c>
      <c r="K40" s="116" t="s">
        <v>1848</v>
      </c>
      <c r="L40" s="117">
        <v>7.8</v>
      </c>
    </row>
    <row r="41" spans="1:12">
      <c r="A41" s="84"/>
      <c r="B41" s="81"/>
      <c r="C41" s="81"/>
      <c r="D41" s="91"/>
      <c r="E41" s="105"/>
      <c r="F41" s="105"/>
      <c r="G41" s="111"/>
      <c r="H41" s="112"/>
      <c r="I41" s="112"/>
      <c r="J41" s="115" t="s">
        <v>1265</v>
      </c>
      <c r="K41" s="116" t="s">
        <v>1266</v>
      </c>
      <c r="L41" s="117">
        <v>7</v>
      </c>
    </row>
    <row r="42" spans="1:12">
      <c r="A42" s="84"/>
      <c r="B42" s="81"/>
      <c r="C42" s="81"/>
      <c r="D42" s="91"/>
      <c r="E42" s="105"/>
      <c r="F42" s="105"/>
      <c r="G42" s="111"/>
      <c r="H42" s="112"/>
      <c r="I42" s="112"/>
      <c r="J42" s="115" t="s">
        <v>1267</v>
      </c>
      <c r="K42" s="116" t="s">
        <v>1268</v>
      </c>
      <c r="L42" s="117">
        <v>5</v>
      </c>
    </row>
    <row r="43" spans="1:12">
      <c r="A43" s="84"/>
      <c r="B43" s="81"/>
      <c r="C43" s="81"/>
      <c r="D43" s="91"/>
      <c r="E43" s="105"/>
      <c r="F43" s="105"/>
      <c r="G43" s="111"/>
      <c r="H43" s="112"/>
      <c r="I43" s="112"/>
      <c r="J43" s="115" t="s">
        <v>1269</v>
      </c>
      <c r="K43" s="116" t="s">
        <v>1270</v>
      </c>
      <c r="L43" s="117">
        <v>4</v>
      </c>
    </row>
    <row r="44" spans="1:12">
      <c r="A44" s="84"/>
      <c r="B44" s="81"/>
      <c r="C44" s="81"/>
      <c r="D44" s="91"/>
      <c r="E44" s="105"/>
      <c r="F44" s="105"/>
      <c r="G44" s="111"/>
      <c r="H44" s="112"/>
      <c r="I44" s="112"/>
      <c r="J44" s="115" t="s">
        <v>1271</v>
      </c>
      <c r="K44" s="116" t="s">
        <v>1272</v>
      </c>
      <c r="L44" s="117">
        <v>8</v>
      </c>
    </row>
    <row r="45" spans="1:12">
      <c r="A45" s="84"/>
      <c r="B45" s="81"/>
      <c r="C45" s="81"/>
      <c r="D45" s="91"/>
      <c r="E45" s="105"/>
      <c r="F45" s="105"/>
      <c r="G45" s="111"/>
      <c r="H45" s="112"/>
      <c r="I45" s="112"/>
      <c r="J45" s="115" t="s">
        <v>1273</v>
      </c>
      <c r="K45" s="116" t="s">
        <v>1274</v>
      </c>
      <c r="L45" s="117">
        <v>8.3000000000000007</v>
      </c>
    </row>
    <row r="46" spans="1:12">
      <c r="A46" s="84"/>
      <c r="B46" s="122"/>
      <c r="C46" s="122"/>
      <c r="D46" s="143"/>
      <c r="E46" s="144"/>
      <c r="F46" s="144"/>
      <c r="G46" s="127"/>
      <c r="H46" s="128"/>
      <c r="I46" s="128"/>
      <c r="J46" s="129" t="s">
        <v>1275</v>
      </c>
      <c r="K46" s="130" t="s">
        <v>1276</v>
      </c>
      <c r="L46" s="131">
        <v>6.3</v>
      </c>
    </row>
    <row r="47" spans="1:12">
      <c r="A47" s="84"/>
      <c r="B47" s="81">
        <v>13116</v>
      </c>
      <c r="C47" s="81" t="s">
        <v>938</v>
      </c>
      <c r="D47" s="91" t="s">
        <v>922</v>
      </c>
      <c r="E47" s="105"/>
      <c r="F47" s="105"/>
      <c r="G47" s="111">
        <f>MEDIAN(L47:L65)</f>
        <v>6</v>
      </c>
      <c r="H47" s="112" t="s">
        <v>1048</v>
      </c>
      <c r="I47" s="112" t="s">
        <v>1047</v>
      </c>
      <c r="J47" s="115" t="s">
        <v>1186</v>
      </c>
      <c r="K47" s="116" t="s">
        <v>1187</v>
      </c>
      <c r="L47" s="117">
        <v>3.5</v>
      </c>
    </row>
    <row r="48" spans="1:12">
      <c r="A48" s="84"/>
      <c r="B48" s="81"/>
      <c r="C48" s="81"/>
      <c r="D48" s="91"/>
      <c r="E48" s="105"/>
      <c r="F48" s="105"/>
      <c r="G48" s="111"/>
      <c r="H48" s="112"/>
      <c r="I48" s="112"/>
      <c r="J48" s="115" t="s">
        <v>1188</v>
      </c>
      <c r="K48" s="116" t="s">
        <v>1189</v>
      </c>
      <c r="L48" s="117">
        <v>12</v>
      </c>
    </row>
    <row r="49" spans="1:12">
      <c r="A49" s="84"/>
      <c r="B49" s="81"/>
      <c r="C49" s="81"/>
      <c r="D49" s="91"/>
      <c r="E49" s="105"/>
      <c r="F49" s="105"/>
      <c r="G49" s="111"/>
      <c r="H49" s="112"/>
      <c r="I49" s="112"/>
      <c r="J49" s="115" t="s">
        <v>1190</v>
      </c>
      <c r="K49" s="116" t="s">
        <v>1191</v>
      </c>
      <c r="L49" s="117">
        <v>3</v>
      </c>
    </row>
    <row r="50" spans="1:12">
      <c r="A50" s="84"/>
      <c r="B50" s="81"/>
      <c r="C50" s="81"/>
      <c r="D50" s="91"/>
      <c r="E50" s="105"/>
      <c r="F50" s="105"/>
      <c r="G50" s="111"/>
      <c r="H50" s="112"/>
      <c r="I50" s="112"/>
      <c r="J50" s="115" t="s">
        <v>1192</v>
      </c>
      <c r="K50" s="116" t="s">
        <v>1193</v>
      </c>
      <c r="L50" s="117">
        <v>5</v>
      </c>
    </row>
    <row r="51" spans="1:12" ht="17.25" customHeight="1">
      <c r="A51" s="84"/>
      <c r="B51" s="81"/>
      <c r="C51" s="81"/>
      <c r="D51" s="91"/>
      <c r="E51" s="105"/>
      <c r="F51" s="105"/>
      <c r="G51" s="111"/>
      <c r="H51" s="112"/>
      <c r="I51" s="112"/>
      <c r="J51" s="115" t="s">
        <v>1194</v>
      </c>
      <c r="K51" s="116" t="s">
        <v>1195</v>
      </c>
      <c r="L51" s="117">
        <v>4</v>
      </c>
    </row>
    <row r="52" spans="1:12">
      <c r="A52" s="84"/>
      <c r="B52" s="81"/>
      <c r="C52" s="81"/>
      <c r="D52" s="91"/>
      <c r="E52" s="105"/>
      <c r="F52" s="105"/>
      <c r="G52" s="111"/>
      <c r="H52" s="112"/>
      <c r="I52" s="112"/>
      <c r="J52" s="115" t="s">
        <v>1196</v>
      </c>
      <c r="K52" s="116" t="s">
        <v>1197</v>
      </c>
      <c r="L52" s="117">
        <v>3</v>
      </c>
    </row>
    <row r="53" spans="1:12">
      <c r="A53" s="84"/>
      <c r="B53" s="81"/>
      <c r="C53" s="81"/>
      <c r="D53" s="91"/>
      <c r="E53" s="105"/>
      <c r="F53" s="105"/>
      <c r="G53" s="111"/>
      <c r="H53" s="112"/>
      <c r="I53" s="112"/>
      <c r="J53" s="115" t="s">
        <v>1198</v>
      </c>
      <c r="K53" s="116" t="s">
        <v>1199</v>
      </c>
      <c r="L53" s="117">
        <v>6</v>
      </c>
    </row>
    <row r="54" spans="1:12">
      <c r="A54" s="84"/>
      <c r="B54" s="81"/>
      <c r="C54" s="81"/>
      <c r="D54" s="91"/>
      <c r="E54" s="105"/>
      <c r="F54" s="105"/>
      <c r="G54" s="111"/>
      <c r="H54" s="112"/>
      <c r="I54" s="112"/>
      <c r="J54" s="115" t="s">
        <v>1200</v>
      </c>
      <c r="K54" s="116" t="s">
        <v>1201</v>
      </c>
      <c r="L54" s="117">
        <v>7</v>
      </c>
    </row>
    <row r="55" spans="1:12">
      <c r="A55" s="84"/>
      <c r="B55" s="81"/>
      <c r="C55" s="81"/>
      <c r="D55" s="91"/>
      <c r="E55" s="105"/>
      <c r="F55" s="105"/>
      <c r="G55" s="111"/>
      <c r="H55" s="112"/>
      <c r="I55" s="112"/>
      <c r="J55" s="115" t="s">
        <v>1202</v>
      </c>
      <c r="K55" s="116" t="s">
        <v>1203</v>
      </c>
      <c r="L55" s="117">
        <v>7</v>
      </c>
    </row>
    <row r="56" spans="1:12">
      <c r="A56" s="84"/>
      <c r="B56" s="81"/>
      <c r="C56" s="81"/>
      <c r="D56" s="91"/>
      <c r="E56" s="105"/>
      <c r="F56" s="105"/>
      <c r="G56" s="111"/>
      <c r="H56" s="112"/>
      <c r="I56" s="112"/>
      <c r="J56" s="115" t="s">
        <v>1204</v>
      </c>
      <c r="K56" s="116" t="s">
        <v>1205</v>
      </c>
      <c r="L56" s="117">
        <v>5</v>
      </c>
    </row>
    <row r="57" spans="1:12">
      <c r="A57" s="84"/>
      <c r="B57" s="81"/>
      <c r="C57" s="81"/>
      <c r="D57" s="91"/>
      <c r="E57" s="105"/>
      <c r="F57" s="105"/>
      <c r="G57" s="111"/>
      <c r="H57" s="112"/>
      <c r="I57" s="112"/>
      <c r="J57" s="115" t="s">
        <v>1206</v>
      </c>
      <c r="K57" s="116" t="s">
        <v>1207</v>
      </c>
      <c r="L57" s="117">
        <v>3</v>
      </c>
    </row>
    <row r="58" spans="1:12">
      <c r="A58" s="84"/>
      <c r="B58" s="81"/>
      <c r="C58" s="81"/>
      <c r="D58" s="91"/>
      <c r="E58" s="105"/>
      <c r="F58" s="105"/>
      <c r="G58" s="111"/>
      <c r="H58" s="112"/>
      <c r="I58" s="112"/>
      <c r="J58" s="115" t="s">
        <v>1208</v>
      </c>
      <c r="K58" s="116" t="s">
        <v>1209</v>
      </c>
      <c r="L58" s="117">
        <v>6</v>
      </c>
    </row>
    <row r="59" spans="1:12">
      <c r="A59" s="84"/>
      <c r="B59" s="81"/>
      <c r="C59" s="81"/>
      <c r="D59" s="91"/>
      <c r="E59" s="105"/>
      <c r="F59" s="105"/>
      <c r="G59" s="111"/>
      <c r="H59" s="112"/>
      <c r="I59" s="112"/>
      <c r="J59" s="115" t="s">
        <v>1210</v>
      </c>
      <c r="K59" s="116" t="s">
        <v>1211</v>
      </c>
      <c r="L59" s="117">
        <v>9.8000000000000007</v>
      </c>
    </row>
    <row r="60" spans="1:12">
      <c r="A60" s="84"/>
      <c r="B60" s="81"/>
      <c r="C60" s="81"/>
      <c r="D60" s="91"/>
      <c r="E60" s="105"/>
      <c r="F60" s="105"/>
      <c r="G60" s="111"/>
      <c r="H60" s="112"/>
      <c r="I60" s="112"/>
      <c r="J60" s="115" t="s">
        <v>1212</v>
      </c>
      <c r="K60" s="116" t="s">
        <v>1213</v>
      </c>
      <c r="L60" s="117">
        <v>5.8</v>
      </c>
    </row>
    <row r="61" spans="1:12">
      <c r="A61" s="84"/>
      <c r="B61" s="81"/>
      <c r="C61" s="81"/>
      <c r="D61" s="91"/>
      <c r="E61" s="105"/>
      <c r="F61" s="105"/>
      <c r="G61" s="111"/>
      <c r="H61" s="112"/>
      <c r="I61" s="112"/>
      <c r="J61" s="115" t="s">
        <v>1214</v>
      </c>
      <c r="K61" s="116" t="s">
        <v>1215</v>
      </c>
      <c r="L61" s="117">
        <v>9.5</v>
      </c>
    </row>
    <row r="62" spans="1:12">
      <c r="A62" s="84"/>
      <c r="B62" s="81"/>
      <c r="C62" s="81"/>
      <c r="D62" s="91"/>
      <c r="E62" s="105"/>
      <c r="F62" s="105"/>
      <c r="G62" s="111"/>
      <c r="H62" s="112"/>
      <c r="I62" s="112"/>
      <c r="J62" s="115" t="s">
        <v>1216</v>
      </c>
      <c r="K62" s="116" t="s">
        <v>1217</v>
      </c>
      <c r="L62" s="117">
        <v>10.3</v>
      </c>
    </row>
    <row r="63" spans="1:12">
      <c r="A63" s="84"/>
      <c r="B63" s="81"/>
      <c r="C63" s="81"/>
      <c r="D63" s="91"/>
      <c r="E63" s="105"/>
      <c r="F63" s="105"/>
      <c r="G63" s="111"/>
      <c r="H63" s="112"/>
      <c r="I63" s="112"/>
      <c r="J63" s="115" t="s">
        <v>1218</v>
      </c>
      <c r="K63" s="116" t="s">
        <v>1219</v>
      </c>
      <c r="L63" s="117">
        <v>13.8</v>
      </c>
    </row>
    <row r="64" spans="1:12">
      <c r="A64" s="84"/>
      <c r="B64" s="81"/>
      <c r="C64" s="81"/>
      <c r="D64" s="91"/>
      <c r="E64" s="105"/>
      <c r="F64" s="105"/>
      <c r="G64" s="111"/>
      <c r="H64" s="112"/>
      <c r="I64" s="112"/>
      <c r="J64" s="115" t="s">
        <v>1220</v>
      </c>
      <c r="K64" s="116" t="s">
        <v>1221</v>
      </c>
      <c r="L64" s="117">
        <v>6</v>
      </c>
    </row>
    <row r="65" spans="1:12">
      <c r="A65" s="84"/>
      <c r="B65" s="122"/>
      <c r="C65" s="122"/>
      <c r="D65" s="143"/>
      <c r="E65" s="144"/>
      <c r="F65" s="144"/>
      <c r="G65" s="127"/>
      <c r="H65" s="128"/>
      <c r="I65" s="128"/>
      <c r="J65" s="129" t="s">
        <v>1222</v>
      </c>
      <c r="K65" s="130" t="s">
        <v>1223</v>
      </c>
      <c r="L65" s="131">
        <v>7</v>
      </c>
    </row>
    <row r="66" spans="1:12">
      <c r="A66" s="84"/>
      <c r="B66" s="81">
        <v>13117</v>
      </c>
      <c r="C66" s="81" t="s">
        <v>939</v>
      </c>
      <c r="D66" s="89" t="s">
        <v>923</v>
      </c>
      <c r="E66" s="104"/>
      <c r="F66" s="104"/>
      <c r="G66" s="111">
        <f>MEDIAN(L66:L72)</f>
        <v>7</v>
      </c>
      <c r="H66" s="112" t="s">
        <v>1048</v>
      </c>
      <c r="I66" s="112" t="s">
        <v>1047</v>
      </c>
      <c r="J66" s="407" t="s">
        <v>1180</v>
      </c>
      <c r="K66" s="408" t="s">
        <v>1181</v>
      </c>
      <c r="L66" s="409">
        <v>7</v>
      </c>
    </row>
    <row r="67" spans="1:12">
      <c r="A67" s="84"/>
      <c r="B67" s="86"/>
      <c r="C67" s="81"/>
      <c r="D67" s="91"/>
      <c r="E67" s="105"/>
      <c r="F67" s="105"/>
      <c r="G67" s="111"/>
      <c r="H67" s="112"/>
      <c r="I67" s="112"/>
      <c r="J67" s="407" t="s">
        <v>2105</v>
      </c>
      <c r="K67" s="408" t="s">
        <v>2106</v>
      </c>
      <c r="L67" s="409">
        <v>7</v>
      </c>
    </row>
    <row r="68" spans="1:12">
      <c r="A68" s="84"/>
      <c r="B68" s="86"/>
      <c r="C68" s="81"/>
      <c r="D68" s="91"/>
      <c r="E68" s="105"/>
      <c r="F68" s="105"/>
      <c r="G68" s="111"/>
      <c r="H68" s="112"/>
      <c r="I68" s="112"/>
      <c r="J68" s="407" t="s">
        <v>1182</v>
      </c>
      <c r="K68" s="408" t="s">
        <v>1183</v>
      </c>
      <c r="L68" s="409">
        <v>7</v>
      </c>
    </row>
    <row r="69" spans="1:12">
      <c r="A69" s="84"/>
      <c r="B69" s="86"/>
      <c r="C69" s="81"/>
      <c r="D69" s="91"/>
      <c r="E69" s="105"/>
      <c r="F69" s="105"/>
      <c r="G69" s="111"/>
      <c r="H69" s="112"/>
      <c r="I69" s="112"/>
      <c r="J69" s="407" t="s">
        <v>2107</v>
      </c>
      <c r="K69" s="408" t="s">
        <v>2108</v>
      </c>
      <c r="L69" s="409">
        <v>5.3</v>
      </c>
    </row>
    <row r="70" spans="1:12">
      <c r="A70" s="84"/>
      <c r="B70" s="86"/>
      <c r="C70" s="81"/>
      <c r="D70" s="91"/>
      <c r="E70" s="105"/>
      <c r="F70" s="105"/>
      <c r="G70" s="111"/>
      <c r="H70" s="112"/>
      <c r="I70" s="112"/>
      <c r="J70" s="407" t="s">
        <v>2109</v>
      </c>
      <c r="K70" s="408" t="s">
        <v>2110</v>
      </c>
      <c r="L70" s="409">
        <v>10</v>
      </c>
    </row>
    <row r="71" spans="1:12">
      <c r="A71" s="84"/>
      <c r="B71" s="86"/>
      <c r="C71" s="81"/>
      <c r="D71" s="91"/>
      <c r="E71" s="105"/>
      <c r="F71" s="105"/>
      <c r="G71" s="111"/>
      <c r="H71" s="112"/>
      <c r="I71" s="112"/>
      <c r="J71" s="407" t="s">
        <v>2111</v>
      </c>
      <c r="K71" s="424" t="s">
        <v>2112</v>
      </c>
      <c r="L71" s="409">
        <v>3.5</v>
      </c>
    </row>
    <row r="72" spans="1:12">
      <c r="A72" s="84"/>
      <c r="B72" s="133"/>
      <c r="C72" s="122"/>
      <c r="D72" s="143"/>
      <c r="E72" s="144"/>
      <c r="F72" s="144"/>
      <c r="G72" s="127"/>
      <c r="H72" s="128"/>
      <c r="I72" s="128"/>
      <c r="J72" s="379" t="s">
        <v>2113</v>
      </c>
      <c r="K72" s="380" t="s">
        <v>2114</v>
      </c>
      <c r="L72" s="381">
        <v>2</v>
      </c>
    </row>
    <row r="73" spans="1:12">
      <c r="A73" s="84"/>
      <c r="B73" s="86">
        <v>13118</v>
      </c>
      <c r="C73" s="81" t="s">
        <v>940</v>
      </c>
      <c r="D73" s="91" t="s">
        <v>924</v>
      </c>
      <c r="E73" s="105"/>
      <c r="F73" s="105"/>
      <c r="G73" s="111">
        <f>MEDIAN(L73:L77)</f>
        <v>7.8</v>
      </c>
      <c r="H73" s="112" t="s">
        <v>1048</v>
      </c>
      <c r="I73" s="112" t="s">
        <v>1047</v>
      </c>
      <c r="J73" s="115" t="s">
        <v>1168</v>
      </c>
      <c r="K73" s="116" t="s">
        <v>1169</v>
      </c>
      <c r="L73" s="117">
        <v>12.8</v>
      </c>
    </row>
    <row r="74" spans="1:12">
      <c r="A74" s="84"/>
      <c r="B74" s="86"/>
      <c r="C74" s="81"/>
      <c r="D74" s="91"/>
      <c r="E74" s="105"/>
      <c r="F74" s="105"/>
      <c r="G74" s="111"/>
      <c r="H74" s="112"/>
      <c r="I74" s="112"/>
      <c r="J74" s="115" t="s">
        <v>1170</v>
      </c>
      <c r="K74" s="116" t="s">
        <v>1171</v>
      </c>
      <c r="L74" s="117">
        <v>7.8</v>
      </c>
    </row>
    <row r="75" spans="1:12">
      <c r="A75" s="84"/>
      <c r="B75" s="86"/>
      <c r="C75" s="81"/>
      <c r="D75" s="91"/>
      <c r="E75" s="105"/>
      <c r="F75" s="105"/>
      <c r="G75" s="111"/>
      <c r="H75" s="112"/>
      <c r="I75" s="112"/>
      <c r="J75" s="115" t="s">
        <v>1172</v>
      </c>
      <c r="K75" s="116" t="s">
        <v>1173</v>
      </c>
      <c r="L75" s="117">
        <v>6</v>
      </c>
    </row>
    <row r="76" spans="1:12">
      <c r="A76" s="84"/>
      <c r="B76" s="86"/>
      <c r="C76" s="81"/>
      <c r="D76" s="91"/>
      <c r="E76" s="105"/>
      <c r="F76" s="105"/>
      <c r="G76" s="111"/>
      <c r="H76" s="112"/>
      <c r="I76" s="112"/>
      <c r="J76" s="115" t="s">
        <v>1176</v>
      </c>
      <c r="K76" s="116" t="s">
        <v>1177</v>
      </c>
      <c r="L76" s="117">
        <v>5.3</v>
      </c>
    </row>
    <row r="77" spans="1:12" ht="15" thickBot="1">
      <c r="A77" s="97"/>
      <c r="B77" s="313"/>
      <c r="C77" s="94"/>
      <c r="D77" s="308"/>
      <c r="E77" s="310"/>
      <c r="F77" s="310"/>
      <c r="G77" s="113"/>
      <c r="H77" s="114"/>
      <c r="I77" s="114"/>
      <c r="J77" s="118" t="s">
        <v>1178</v>
      </c>
      <c r="K77" s="119" t="s">
        <v>1179</v>
      </c>
      <c r="L77" s="120">
        <v>10.3</v>
      </c>
    </row>
    <row r="78" spans="1:12" s="165" customFormat="1" ht="15">
      <c r="A78" s="163">
        <v>1312</v>
      </c>
      <c r="B78" s="77"/>
      <c r="C78" s="77"/>
      <c r="D78" s="240" t="s">
        <v>925</v>
      </c>
      <c r="E78" s="214"/>
      <c r="F78" s="214"/>
      <c r="G78" s="9">
        <f>MEDIAN(G79,G80,G85)</f>
        <v>2.5</v>
      </c>
      <c r="H78" s="10" t="s">
        <v>1048</v>
      </c>
      <c r="I78" s="10" t="s">
        <v>1047</v>
      </c>
      <c r="J78" s="11"/>
      <c r="K78" s="12"/>
      <c r="L78" s="13"/>
    </row>
    <row r="79" spans="1:12">
      <c r="A79" s="84"/>
      <c r="B79" s="133">
        <v>13121</v>
      </c>
      <c r="C79" s="122" t="s">
        <v>941</v>
      </c>
      <c r="D79" s="143" t="s">
        <v>926</v>
      </c>
      <c r="E79" s="144"/>
      <c r="F79" s="144"/>
      <c r="G79" s="127">
        <f>L79</f>
        <v>2.5</v>
      </c>
      <c r="H79" s="128" t="s">
        <v>1048</v>
      </c>
      <c r="I79" s="128" t="s">
        <v>1047</v>
      </c>
      <c r="J79" s="129" t="s">
        <v>1154</v>
      </c>
      <c r="K79" s="130" t="s">
        <v>1155</v>
      </c>
      <c r="L79" s="131">
        <v>2.5</v>
      </c>
    </row>
    <row r="80" spans="1:12">
      <c r="A80" s="84"/>
      <c r="B80" s="81">
        <v>13122</v>
      </c>
      <c r="C80" s="81" t="s">
        <v>942</v>
      </c>
      <c r="D80" s="91" t="s">
        <v>927</v>
      </c>
      <c r="E80" s="105"/>
      <c r="F80" s="105"/>
      <c r="G80" s="111">
        <f>MEDIAN(L80:L84)</f>
        <v>5.8</v>
      </c>
      <c r="H80" s="112" t="s">
        <v>1048</v>
      </c>
      <c r="I80" s="112" t="s">
        <v>1048</v>
      </c>
      <c r="J80" s="115" t="s">
        <v>1156</v>
      </c>
      <c r="K80" s="116" t="s">
        <v>1157</v>
      </c>
      <c r="L80" s="117">
        <v>5.5</v>
      </c>
    </row>
    <row r="81" spans="1:12">
      <c r="A81" s="84"/>
      <c r="B81" s="81"/>
      <c r="C81" s="81"/>
      <c r="D81" s="91"/>
      <c r="E81" s="105"/>
      <c r="F81" s="105"/>
      <c r="G81" s="111"/>
      <c r="H81" s="112"/>
      <c r="I81" s="112"/>
      <c r="J81" s="115" t="s">
        <v>1158</v>
      </c>
      <c r="K81" s="116" t="s">
        <v>1159</v>
      </c>
      <c r="L81" s="117">
        <v>5.8</v>
      </c>
    </row>
    <row r="82" spans="1:12">
      <c r="A82" s="84"/>
      <c r="B82" s="81"/>
      <c r="C82" s="81"/>
      <c r="D82" s="91"/>
      <c r="E82" s="105"/>
      <c r="F82" s="105"/>
      <c r="G82" s="111"/>
      <c r="H82" s="112"/>
      <c r="I82" s="112"/>
      <c r="J82" s="115" t="s">
        <v>1161</v>
      </c>
      <c r="K82" s="116" t="s">
        <v>1160</v>
      </c>
      <c r="L82" s="117">
        <v>7.3</v>
      </c>
    </row>
    <row r="83" spans="1:12">
      <c r="A83" s="84"/>
      <c r="B83" s="81"/>
      <c r="C83" s="81"/>
      <c r="D83" s="91"/>
      <c r="E83" s="105"/>
      <c r="F83" s="105"/>
      <c r="G83" s="111"/>
      <c r="H83" s="112"/>
      <c r="I83" s="112"/>
      <c r="J83" s="115" t="s">
        <v>1162</v>
      </c>
      <c r="K83" s="116" t="s">
        <v>1163</v>
      </c>
      <c r="L83" s="117">
        <v>3.8</v>
      </c>
    </row>
    <row r="84" spans="1:12">
      <c r="A84" s="84"/>
      <c r="B84" s="122"/>
      <c r="C84" s="122"/>
      <c r="D84" s="143"/>
      <c r="E84" s="144"/>
      <c r="F84" s="144"/>
      <c r="G84" s="127"/>
      <c r="H84" s="128"/>
      <c r="I84" s="128"/>
      <c r="J84" s="129" t="s">
        <v>1164</v>
      </c>
      <c r="K84" s="130" t="s">
        <v>1165</v>
      </c>
      <c r="L84" s="131">
        <v>9</v>
      </c>
    </row>
    <row r="85" spans="1:12" ht="15" thickBot="1">
      <c r="A85" s="97"/>
      <c r="B85" s="313">
        <v>13123</v>
      </c>
      <c r="C85" s="94" t="s">
        <v>943</v>
      </c>
      <c r="D85" s="308" t="s">
        <v>928</v>
      </c>
      <c r="E85" s="310"/>
      <c r="F85" s="310"/>
      <c r="G85" s="113">
        <f>L85</f>
        <v>2</v>
      </c>
      <c r="H85" s="114" t="s">
        <v>1048</v>
      </c>
      <c r="I85" s="114" t="s">
        <v>1048</v>
      </c>
      <c r="J85" s="118" t="s">
        <v>1166</v>
      </c>
      <c r="K85" s="119" t="s">
        <v>1167</v>
      </c>
      <c r="L85" s="120">
        <v>2</v>
      </c>
    </row>
    <row r="86" spans="1:12" s="165" customFormat="1" ht="15.75" thickBot="1">
      <c r="A86" s="259" t="s">
        <v>929</v>
      </c>
      <c r="B86" s="260"/>
      <c r="C86" s="260"/>
      <c r="D86" s="306" t="s">
        <v>930</v>
      </c>
      <c r="E86" s="307"/>
      <c r="F86" s="307"/>
      <c r="G86" s="250">
        <f>MEDIAN(G4,G12,G17,G28,G36,G47,G66,G73,G79,G80,G85)</f>
        <v>5.8</v>
      </c>
      <c r="H86" s="251" t="s">
        <v>1048</v>
      </c>
      <c r="I86" s="251" t="s">
        <v>1047</v>
      </c>
      <c r="J86" s="252"/>
      <c r="K86" s="253"/>
      <c r="L86" s="254"/>
    </row>
    <row r="87" spans="1:12" s="165" customFormat="1" ht="15">
      <c r="A87" s="314">
        <v>1320</v>
      </c>
      <c r="B87" s="77"/>
      <c r="C87" s="77"/>
      <c r="D87" s="240" t="s">
        <v>931</v>
      </c>
      <c r="E87" s="214"/>
      <c r="F87" s="214"/>
      <c r="G87" s="9" t="s">
        <v>2075</v>
      </c>
      <c r="H87" s="10" t="s">
        <v>1048</v>
      </c>
      <c r="I87" s="10" t="s">
        <v>2075</v>
      </c>
      <c r="J87" s="11"/>
      <c r="K87" s="12"/>
      <c r="L87" s="13"/>
    </row>
    <row r="88" spans="1:12" ht="15" thickBot="1">
      <c r="A88" s="97"/>
      <c r="B88" s="313">
        <v>13200</v>
      </c>
      <c r="C88" s="94" t="s">
        <v>944</v>
      </c>
      <c r="D88" s="308" t="s">
        <v>931</v>
      </c>
      <c r="E88" s="310"/>
      <c r="F88" s="310"/>
      <c r="G88" s="113" t="s">
        <v>2075</v>
      </c>
      <c r="H88" s="114" t="s">
        <v>1048</v>
      </c>
      <c r="I88" s="114" t="s">
        <v>2075</v>
      </c>
      <c r="J88" s="118"/>
      <c r="K88" s="119"/>
      <c r="L88" s="120"/>
    </row>
    <row r="89" spans="1:12" s="165" customFormat="1" ht="15">
      <c r="A89" s="314">
        <v>1390</v>
      </c>
      <c r="B89" s="77"/>
      <c r="C89" s="77"/>
      <c r="D89" s="240" t="s">
        <v>932</v>
      </c>
      <c r="E89" s="214"/>
      <c r="F89" s="214"/>
      <c r="G89" s="9">
        <f>G90</f>
        <v>5.8</v>
      </c>
      <c r="H89" s="10" t="s">
        <v>1048</v>
      </c>
      <c r="I89" s="10" t="s">
        <v>1047</v>
      </c>
      <c r="J89" s="11"/>
      <c r="K89" s="12"/>
      <c r="L89" s="13"/>
    </row>
    <row r="90" spans="1:12" ht="15" thickBot="1">
      <c r="A90" s="97"/>
      <c r="B90" s="313">
        <v>13900</v>
      </c>
      <c r="C90" s="94" t="s">
        <v>945</v>
      </c>
      <c r="D90" s="308" t="s">
        <v>932</v>
      </c>
      <c r="E90" s="310"/>
      <c r="F90" s="310"/>
      <c r="G90" s="113">
        <f>MEDIAN(G4,G12,G17,G28,G36,G47,G66,G73,G79,G80,G85)</f>
        <v>5.8</v>
      </c>
      <c r="H90" s="114" t="s">
        <v>1048</v>
      </c>
      <c r="I90" s="114" t="s">
        <v>1047</v>
      </c>
      <c r="J90" s="118"/>
      <c r="K90" s="119"/>
      <c r="L90" s="120"/>
    </row>
    <row r="92" spans="1:12">
      <c r="A92" s="168" t="s">
        <v>182</v>
      </c>
    </row>
    <row r="93" spans="1:12">
      <c r="A93" s="168" t="s">
        <v>183</v>
      </c>
    </row>
  </sheetData>
  <sheetProtection algorithmName="SHA-512" hashValue="h0l23lQ9rYCtCBcv2VESV4bf82eKD0lgt2ePeNJSqRU6ku3Op/xAvYy7oifQIta9YEZ4doJSF4utoae2/P75vw==" saltValue="PR3Mv4mjR93g7wHuFlwyxw==" spinCount="100000" sheet="1" formatCells="0" formatColumns="0" formatRows="0" insertColumns="0" insertRows="0" insertHyperlinks="0" deleteColumns="0" deleteRows="0" sort="0" autoFilter="0" pivotTables="0"/>
  <mergeCells count="7">
    <mergeCell ref="J1:L1"/>
    <mergeCell ref="E1:F1"/>
    <mergeCell ref="A2:C2"/>
    <mergeCell ref="A1:D1"/>
    <mergeCell ref="G1:G2"/>
    <mergeCell ref="H1:H2"/>
    <mergeCell ref="I1:I2"/>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6"/>
  <sheetViews>
    <sheetView zoomScaleNormal="100" workbookViewId="0">
      <selection sqref="A1:D1"/>
    </sheetView>
  </sheetViews>
  <sheetFormatPr defaultRowHeight="14.25"/>
  <cols>
    <col min="1" max="3" width="8.28515625" style="79" customWidth="1"/>
    <col min="4" max="4" width="66.42578125" style="78" customWidth="1"/>
    <col min="5" max="5" width="5.85546875" style="79" customWidth="1"/>
    <col min="6" max="6" width="68.7109375" style="78" customWidth="1"/>
    <col min="7" max="7" width="8.42578125" style="78" customWidth="1"/>
    <col min="8" max="8" width="11.7109375" style="78" customWidth="1"/>
    <col min="9" max="9" width="13.7109375" style="78" customWidth="1"/>
    <col min="10" max="10" width="6.42578125" style="79" customWidth="1"/>
    <col min="11" max="11" width="91.42578125" style="78" customWidth="1"/>
    <col min="12" max="12" width="5.5703125" style="78" customWidth="1"/>
    <col min="13" max="16384" width="9.140625" style="78"/>
  </cols>
  <sheetData>
    <row r="1" spans="1:12">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52" t="s">
        <v>44</v>
      </c>
      <c r="E2" s="5" t="s">
        <v>0</v>
      </c>
      <c r="F2" s="5" t="s">
        <v>44</v>
      </c>
      <c r="G2" s="536"/>
      <c r="H2" s="536"/>
      <c r="I2" s="536"/>
      <c r="J2" s="49" t="s">
        <v>0</v>
      </c>
      <c r="K2" s="50" t="s">
        <v>1024</v>
      </c>
      <c r="L2" s="51" t="s">
        <v>45</v>
      </c>
    </row>
    <row r="3" spans="1:12" s="165" customFormat="1" ht="15">
      <c r="A3" s="163">
        <v>1411</v>
      </c>
      <c r="B3" s="315"/>
      <c r="C3" s="77"/>
      <c r="D3" s="241" t="s">
        <v>946</v>
      </c>
      <c r="E3" s="152" t="s">
        <v>2006</v>
      </c>
      <c r="F3" s="218" t="s">
        <v>2007</v>
      </c>
      <c r="G3" s="9">
        <f>MEDIAN(G4,G7,G10)</f>
        <v>1.3</v>
      </c>
      <c r="H3" s="10" t="s">
        <v>1048</v>
      </c>
      <c r="I3" s="10" t="s">
        <v>1048</v>
      </c>
      <c r="J3" s="11"/>
      <c r="K3" s="12"/>
      <c r="L3" s="13"/>
    </row>
    <row r="4" spans="1:12">
      <c r="A4" s="222"/>
      <c r="B4" s="223">
        <v>14111</v>
      </c>
      <c r="C4" s="223" t="s">
        <v>980</v>
      </c>
      <c r="D4" s="175" t="s">
        <v>947</v>
      </c>
      <c r="E4" s="180"/>
      <c r="F4" s="183"/>
      <c r="G4" s="62">
        <f>MEDIAN(L4:L6)</f>
        <v>1.3</v>
      </c>
      <c r="H4" s="63" t="s">
        <v>1048</v>
      </c>
      <c r="I4" s="63" t="s">
        <v>1048</v>
      </c>
      <c r="J4" s="170" t="s">
        <v>1118</v>
      </c>
      <c r="K4" s="171" t="s">
        <v>1119</v>
      </c>
      <c r="L4" s="184">
        <v>1.3</v>
      </c>
    </row>
    <row r="5" spans="1:12">
      <c r="A5" s="222"/>
      <c r="B5" s="223"/>
      <c r="C5" s="223"/>
      <c r="D5" s="175"/>
      <c r="E5" s="180"/>
      <c r="F5" s="183"/>
      <c r="G5" s="62"/>
      <c r="H5" s="63"/>
      <c r="I5" s="63"/>
      <c r="J5" s="170" t="s">
        <v>1124</v>
      </c>
      <c r="K5" s="171" t="s">
        <v>1125</v>
      </c>
      <c r="L5" s="184">
        <v>1.8</v>
      </c>
    </row>
    <row r="6" spans="1:12">
      <c r="A6" s="222"/>
      <c r="B6" s="225"/>
      <c r="C6" s="225"/>
      <c r="D6" s="201"/>
      <c r="E6" s="202"/>
      <c r="F6" s="203"/>
      <c r="G6" s="64"/>
      <c r="H6" s="65"/>
      <c r="I6" s="65"/>
      <c r="J6" s="198" t="s">
        <v>1126</v>
      </c>
      <c r="K6" s="199" t="s">
        <v>1127</v>
      </c>
      <c r="L6" s="200">
        <v>1.3</v>
      </c>
    </row>
    <row r="7" spans="1:12">
      <c r="A7" s="222"/>
      <c r="B7" s="223">
        <v>14112</v>
      </c>
      <c r="C7" s="223" t="s">
        <v>981</v>
      </c>
      <c r="D7" s="175" t="s">
        <v>948</v>
      </c>
      <c r="E7" s="180"/>
      <c r="F7" s="183"/>
      <c r="G7" s="62">
        <f>MEDIAN(L7:L9)</f>
        <v>1.3</v>
      </c>
      <c r="H7" s="63" t="s">
        <v>1048</v>
      </c>
      <c r="I7" s="63" t="s">
        <v>1048</v>
      </c>
      <c r="J7" s="170" t="s">
        <v>1118</v>
      </c>
      <c r="K7" s="171" t="s">
        <v>1119</v>
      </c>
      <c r="L7" s="184">
        <v>1.3</v>
      </c>
    </row>
    <row r="8" spans="1:12">
      <c r="A8" s="222"/>
      <c r="B8" s="223"/>
      <c r="C8" s="223"/>
      <c r="D8" s="175"/>
      <c r="E8" s="180"/>
      <c r="F8" s="183"/>
      <c r="G8" s="62"/>
      <c r="H8" s="63"/>
      <c r="I8" s="63"/>
      <c r="J8" s="170" t="s">
        <v>1124</v>
      </c>
      <c r="K8" s="171" t="s">
        <v>1125</v>
      </c>
      <c r="L8" s="184">
        <v>1.8</v>
      </c>
    </row>
    <row r="9" spans="1:12">
      <c r="A9" s="222"/>
      <c r="B9" s="225"/>
      <c r="C9" s="225"/>
      <c r="D9" s="201"/>
      <c r="E9" s="202"/>
      <c r="F9" s="203"/>
      <c r="G9" s="64"/>
      <c r="H9" s="65"/>
      <c r="I9" s="65"/>
      <c r="J9" s="198" t="s">
        <v>1126</v>
      </c>
      <c r="K9" s="199" t="s">
        <v>1127</v>
      </c>
      <c r="L9" s="200">
        <v>1.3</v>
      </c>
    </row>
    <row r="10" spans="1:12">
      <c r="A10" s="222"/>
      <c r="B10" s="223">
        <v>14119</v>
      </c>
      <c r="C10" s="223" t="s">
        <v>982</v>
      </c>
      <c r="D10" s="175" t="s">
        <v>949</v>
      </c>
      <c r="E10" s="180"/>
      <c r="F10" s="183"/>
      <c r="G10" s="62">
        <f>MEDIAN(L10:L12)</f>
        <v>1.3</v>
      </c>
      <c r="H10" s="63" t="s">
        <v>1048</v>
      </c>
      <c r="I10" s="63" t="s">
        <v>1048</v>
      </c>
      <c r="J10" s="170" t="s">
        <v>1118</v>
      </c>
      <c r="K10" s="171" t="s">
        <v>1119</v>
      </c>
      <c r="L10" s="184">
        <v>1.3</v>
      </c>
    </row>
    <row r="11" spans="1:12">
      <c r="A11" s="222"/>
      <c r="B11" s="223"/>
      <c r="C11" s="223"/>
      <c r="D11" s="175"/>
      <c r="E11" s="180"/>
      <c r="F11" s="183"/>
      <c r="G11" s="62"/>
      <c r="H11" s="63"/>
      <c r="I11" s="63"/>
      <c r="J11" s="170" t="s">
        <v>1124</v>
      </c>
      <c r="K11" s="171" t="s">
        <v>1125</v>
      </c>
      <c r="L11" s="184">
        <v>1.8</v>
      </c>
    </row>
    <row r="12" spans="1:12">
      <c r="A12" s="222"/>
      <c r="B12" s="225"/>
      <c r="C12" s="225"/>
      <c r="D12" s="201"/>
      <c r="E12" s="202"/>
      <c r="F12" s="203"/>
      <c r="G12" s="64"/>
      <c r="H12" s="65"/>
      <c r="I12" s="65"/>
      <c r="J12" s="198" t="s">
        <v>1126</v>
      </c>
      <c r="K12" s="199" t="s">
        <v>1127</v>
      </c>
      <c r="L12" s="200">
        <v>1.3</v>
      </c>
    </row>
    <row r="13" spans="1:12" ht="15" thickBot="1">
      <c r="A13" s="230"/>
      <c r="B13" s="231" t="s">
        <v>950</v>
      </c>
      <c r="C13" s="231"/>
      <c r="D13" s="245" t="s">
        <v>951</v>
      </c>
      <c r="E13" s="186"/>
      <c r="F13" s="246"/>
      <c r="G13" s="69">
        <v>1.3</v>
      </c>
      <c r="H13" s="70" t="s">
        <v>1048</v>
      </c>
      <c r="I13" s="70" t="s">
        <v>1048</v>
      </c>
      <c r="J13" s="188"/>
      <c r="K13" s="189"/>
      <c r="L13" s="190"/>
    </row>
    <row r="14" spans="1:12" s="165" customFormat="1" ht="15">
      <c r="A14" s="163">
        <v>1412</v>
      </c>
      <c r="B14" s="77"/>
      <c r="C14" s="77"/>
      <c r="D14" s="240" t="s">
        <v>952</v>
      </c>
      <c r="E14" s="152" t="s">
        <v>2008</v>
      </c>
      <c r="F14" s="218" t="s">
        <v>2009</v>
      </c>
      <c r="G14" s="9">
        <f>MEDIAN(G15,G23)</f>
        <v>1.1499999999999999</v>
      </c>
      <c r="H14" s="10" t="s">
        <v>1048</v>
      </c>
      <c r="I14" s="10" t="s">
        <v>1048</v>
      </c>
      <c r="J14" s="11"/>
      <c r="K14" s="12"/>
      <c r="L14" s="13"/>
    </row>
    <row r="15" spans="1:12">
      <c r="A15" s="222"/>
      <c r="B15" s="223">
        <v>14121</v>
      </c>
      <c r="C15" s="225"/>
      <c r="D15" s="201" t="s">
        <v>953</v>
      </c>
      <c r="E15" s="202"/>
      <c r="F15" s="203"/>
      <c r="G15" s="64">
        <f>MEDIAN(G16,G18,G20)</f>
        <v>1.1499999999999999</v>
      </c>
      <c r="H15" s="65" t="s">
        <v>1048</v>
      </c>
      <c r="I15" s="65" t="s">
        <v>1048</v>
      </c>
      <c r="J15" s="198"/>
      <c r="K15" s="199"/>
      <c r="L15" s="200"/>
    </row>
    <row r="16" spans="1:12">
      <c r="A16" s="222"/>
      <c r="B16" s="223"/>
      <c r="C16" s="223" t="s">
        <v>983</v>
      </c>
      <c r="D16" s="174" t="s">
        <v>954</v>
      </c>
      <c r="E16" s="177"/>
      <c r="F16" s="182"/>
      <c r="G16" s="62">
        <f>MEDIAN(L16:L17)</f>
        <v>1.1499999999999999</v>
      </c>
      <c r="H16" s="63" t="s">
        <v>1048</v>
      </c>
      <c r="I16" s="63" t="s">
        <v>1048</v>
      </c>
      <c r="J16" s="170" t="s">
        <v>1128</v>
      </c>
      <c r="K16" s="171" t="s">
        <v>1129</v>
      </c>
      <c r="L16" s="184">
        <v>1</v>
      </c>
    </row>
    <row r="17" spans="1:12">
      <c r="A17" s="222"/>
      <c r="B17" s="223"/>
      <c r="C17" s="225"/>
      <c r="D17" s="195"/>
      <c r="E17" s="196"/>
      <c r="F17" s="197"/>
      <c r="G17" s="64"/>
      <c r="H17" s="65"/>
      <c r="I17" s="65"/>
      <c r="J17" s="198" t="s">
        <v>1130</v>
      </c>
      <c r="K17" s="199" t="s">
        <v>1131</v>
      </c>
      <c r="L17" s="200">
        <v>1.3</v>
      </c>
    </row>
    <row r="18" spans="1:12">
      <c r="A18" s="222"/>
      <c r="B18" s="235"/>
      <c r="C18" s="223" t="s">
        <v>984</v>
      </c>
      <c r="D18" s="175" t="s">
        <v>955</v>
      </c>
      <c r="E18" s="180"/>
      <c r="F18" s="183"/>
      <c r="G18" s="62">
        <f>MEDIAN(L18:L19)</f>
        <v>1.1499999999999999</v>
      </c>
      <c r="H18" s="63" t="s">
        <v>1048</v>
      </c>
      <c r="I18" s="63" t="s">
        <v>1048</v>
      </c>
      <c r="J18" s="170" t="s">
        <v>1128</v>
      </c>
      <c r="K18" s="171" t="s">
        <v>1129</v>
      </c>
      <c r="L18" s="184">
        <v>1</v>
      </c>
    </row>
    <row r="19" spans="1:12">
      <c r="A19" s="222"/>
      <c r="B19" s="235"/>
      <c r="C19" s="225"/>
      <c r="D19" s="201"/>
      <c r="E19" s="202"/>
      <c r="F19" s="203"/>
      <c r="G19" s="64"/>
      <c r="H19" s="65"/>
      <c r="I19" s="65"/>
      <c r="J19" s="198" t="s">
        <v>1130</v>
      </c>
      <c r="K19" s="199" t="s">
        <v>1131</v>
      </c>
      <c r="L19" s="200">
        <v>1.3</v>
      </c>
    </row>
    <row r="20" spans="1:12">
      <c r="A20" s="222"/>
      <c r="B20" s="223"/>
      <c r="C20" s="223" t="s">
        <v>985</v>
      </c>
      <c r="D20" s="175" t="s">
        <v>956</v>
      </c>
      <c r="E20" s="180"/>
      <c r="F20" s="183"/>
      <c r="G20" s="62">
        <f>MEDIAN(L20:L21)</f>
        <v>1.1499999999999999</v>
      </c>
      <c r="H20" s="63" t="s">
        <v>1048</v>
      </c>
      <c r="I20" s="63" t="s">
        <v>1048</v>
      </c>
      <c r="J20" s="170" t="s">
        <v>1128</v>
      </c>
      <c r="K20" s="171" t="s">
        <v>1129</v>
      </c>
      <c r="L20" s="184">
        <v>1</v>
      </c>
    </row>
    <row r="21" spans="1:12">
      <c r="A21" s="222"/>
      <c r="B21" s="223"/>
      <c r="C21" s="225"/>
      <c r="D21" s="201"/>
      <c r="E21" s="202"/>
      <c r="F21" s="203"/>
      <c r="G21" s="64"/>
      <c r="H21" s="65"/>
      <c r="I21" s="65"/>
      <c r="J21" s="198" t="s">
        <v>1130</v>
      </c>
      <c r="K21" s="199" t="s">
        <v>1131</v>
      </c>
      <c r="L21" s="200">
        <v>1.3</v>
      </c>
    </row>
    <row r="22" spans="1:12">
      <c r="A22" s="222"/>
      <c r="B22" s="258"/>
      <c r="C22" s="225" t="s">
        <v>957</v>
      </c>
      <c r="D22" s="201" t="s">
        <v>958</v>
      </c>
      <c r="E22" s="202"/>
      <c r="F22" s="203"/>
      <c r="G22" s="64">
        <v>1.1499999999999999</v>
      </c>
      <c r="H22" s="65" t="s">
        <v>1048</v>
      </c>
      <c r="I22" s="65" t="s">
        <v>1048</v>
      </c>
      <c r="J22" s="198"/>
      <c r="K22" s="199"/>
      <c r="L22" s="200"/>
    </row>
    <row r="23" spans="1:12">
      <c r="A23" s="222"/>
      <c r="B23" s="223">
        <v>14122</v>
      </c>
      <c r="C23" s="225"/>
      <c r="D23" s="201" t="s">
        <v>959</v>
      </c>
      <c r="E23" s="202"/>
      <c r="F23" s="203"/>
      <c r="G23" s="64">
        <f>MEDIAN(G24,G25,G27)</f>
        <v>1.1499999999999999</v>
      </c>
      <c r="H23" s="65" t="s">
        <v>1048</v>
      </c>
      <c r="I23" s="65" t="s">
        <v>1048</v>
      </c>
      <c r="J23" s="198"/>
      <c r="K23" s="199"/>
      <c r="L23" s="200"/>
    </row>
    <row r="24" spans="1:12">
      <c r="A24" s="222"/>
      <c r="B24" s="235"/>
      <c r="C24" s="225" t="s">
        <v>986</v>
      </c>
      <c r="D24" s="201" t="s">
        <v>960</v>
      </c>
      <c r="E24" s="202"/>
      <c r="F24" s="203"/>
      <c r="G24" s="64">
        <v>1.5</v>
      </c>
      <c r="H24" s="65" t="s">
        <v>1048</v>
      </c>
      <c r="I24" s="65" t="s">
        <v>1048</v>
      </c>
      <c r="J24" s="198" t="s">
        <v>1132</v>
      </c>
      <c r="K24" s="199" t="s">
        <v>1133</v>
      </c>
      <c r="L24" s="200">
        <v>1.5</v>
      </c>
    </row>
    <row r="25" spans="1:12">
      <c r="A25" s="222"/>
      <c r="B25" s="223"/>
      <c r="C25" s="223" t="s">
        <v>987</v>
      </c>
      <c r="D25" s="175" t="s">
        <v>961</v>
      </c>
      <c r="E25" s="180"/>
      <c r="F25" s="183"/>
      <c r="G25" s="62">
        <f>MEDIAN(L25:L26)</f>
        <v>1.1499999999999999</v>
      </c>
      <c r="H25" s="63" t="s">
        <v>1048</v>
      </c>
      <c r="I25" s="63" t="s">
        <v>1048</v>
      </c>
      <c r="J25" s="170" t="s">
        <v>1128</v>
      </c>
      <c r="K25" s="171" t="s">
        <v>1129</v>
      </c>
      <c r="L25" s="184">
        <v>1</v>
      </c>
    </row>
    <row r="26" spans="1:12">
      <c r="A26" s="222"/>
      <c r="B26" s="223"/>
      <c r="C26" s="225"/>
      <c r="D26" s="201"/>
      <c r="E26" s="202"/>
      <c r="F26" s="203"/>
      <c r="G26" s="64"/>
      <c r="H26" s="65"/>
      <c r="I26" s="65"/>
      <c r="J26" s="198" t="s">
        <v>1130</v>
      </c>
      <c r="K26" s="199" t="s">
        <v>1131</v>
      </c>
      <c r="L26" s="200">
        <v>1.3</v>
      </c>
    </row>
    <row r="27" spans="1:12">
      <c r="A27" s="222"/>
      <c r="B27" s="223"/>
      <c r="C27" s="223" t="s">
        <v>988</v>
      </c>
      <c r="D27" s="175" t="s">
        <v>962</v>
      </c>
      <c r="E27" s="180"/>
      <c r="F27" s="183"/>
      <c r="G27" s="62">
        <f>MEDIAN(L27:L28)</f>
        <v>1.1499999999999999</v>
      </c>
      <c r="H27" s="63" t="s">
        <v>1048</v>
      </c>
      <c r="I27" s="63" t="s">
        <v>1048</v>
      </c>
      <c r="J27" s="170" t="s">
        <v>1128</v>
      </c>
      <c r="K27" s="171" t="s">
        <v>1129</v>
      </c>
      <c r="L27" s="184">
        <v>1</v>
      </c>
    </row>
    <row r="28" spans="1:12">
      <c r="A28" s="222"/>
      <c r="B28" s="223"/>
      <c r="C28" s="225"/>
      <c r="D28" s="201"/>
      <c r="E28" s="202"/>
      <c r="F28" s="203"/>
      <c r="G28" s="64"/>
      <c r="H28" s="65"/>
      <c r="I28" s="65"/>
      <c r="J28" s="198" t="s">
        <v>1130</v>
      </c>
      <c r="K28" s="199" t="s">
        <v>1131</v>
      </c>
      <c r="L28" s="200">
        <v>1.3</v>
      </c>
    </row>
    <row r="29" spans="1:12" ht="15" thickBot="1">
      <c r="A29" s="316"/>
      <c r="B29" s="231"/>
      <c r="C29" s="231" t="s">
        <v>963</v>
      </c>
      <c r="D29" s="245" t="s">
        <v>964</v>
      </c>
      <c r="E29" s="186"/>
      <c r="F29" s="246"/>
      <c r="G29" s="69">
        <v>1.1499999999999999</v>
      </c>
      <c r="H29" s="70" t="s">
        <v>1048</v>
      </c>
      <c r="I29" s="70" t="s">
        <v>1048</v>
      </c>
      <c r="J29" s="188"/>
      <c r="K29" s="189"/>
      <c r="L29" s="190"/>
    </row>
    <row r="30" spans="1:12" s="165" customFormat="1" ht="15">
      <c r="A30" s="163">
        <v>1413</v>
      </c>
      <c r="B30" s="315"/>
      <c r="C30" s="77"/>
      <c r="D30" s="240" t="s">
        <v>965</v>
      </c>
      <c r="E30" s="152" t="s">
        <v>2010</v>
      </c>
      <c r="F30" s="218" t="s">
        <v>2011</v>
      </c>
      <c r="G30" s="9">
        <f>MEDIAN(G31,G33)</f>
        <v>1.4</v>
      </c>
      <c r="H30" s="10" t="s">
        <v>1048</v>
      </c>
      <c r="I30" s="10" t="s">
        <v>1048</v>
      </c>
      <c r="J30" s="11"/>
      <c r="K30" s="12"/>
      <c r="L30" s="13"/>
    </row>
    <row r="31" spans="1:12">
      <c r="A31" s="222"/>
      <c r="B31" s="223">
        <v>14131</v>
      </c>
      <c r="C31" s="223" t="s">
        <v>989</v>
      </c>
      <c r="D31" s="175" t="s">
        <v>966</v>
      </c>
      <c r="E31" s="180"/>
      <c r="F31" s="183"/>
      <c r="G31" s="62">
        <f>MEDIAN(L31:L32)</f>
        <v>1.4</v>
      </c>
      <c r="H31" s="63" t="s">
        <v>1048</v>
      </c>
      <c r="I31" s="63" t="s">
        <v>1048</v>
      </c>
      <c r="J31" s="170" t="s">
        <v>1049</v>
      </c>
      <c r="K31" s="171" t="s">
        <v>1050</v>
      </c>
      <c r="L31" s="184">
        <v>1.3</v>
      </c>
    </row>
    <row r="32" spans="1:12">
      <c r="A32" s="222"/>
      <c r="B32" s="225"/>
      <c r="C32" s="225"/>
      <c r="D32" s="201"/>
      <c r="E32" s="202"/>
      <c r="F32" s="203"/>
      <c r="G32" s="64"/>
      <c r="H32" s="65"/>
      <c r="I32" s="65"/>
      <c r="J32" s="198" t="s">
        <v>1132</v>
      </c>
      <c r="K32" s="199" t="s">
        <v>1133</v>
      </c>
      <c r="L32" s="200">
        <v>1.5</v>
      </c>
    </row>
    <row r="33" spans="1:12">
      <c r="A33" s="317"/>
      <c r="B33" s="223">
        <v>14132</v>
      </c>
      <c r="C33" s="223" t="s">
        <v>990</v>
      </c>
      <c r="D33" s="175" t="s">
        <v>967</v>
      </c>
      <c r="E33" s="180"/>
      <c r="F33" s="183"/>
      <c r="G33" s="62">
        <f>MEDIAN(L33:L34)</f>
        <v>1.4</v>
      </c>
      <c r="H33" s="63" t="s">
        <v>1048</v>
      </c>
      <c r="I33" s="63" t="s">
        <v>1048</v>
      </c>
      <c r="J33" s="170" t="s">
        <v>1049</v>
      </c>
      <c r="K33" s="171" t="s">
        <v>1050</v>
      </c>
      <c r="L33" s="184">
        <v>1.3</v>
      </c>
    </row>
    <row r="34" spans="1:12">
      <c r="A34" s="317"/>
      <c r="B34" s="225"/>
      <c r="C34" s="225"/>
      <c r="D34" s="201"/>
      <c r="E34" s="202"/>
      <c r="F34" s="203"/>
      <c r="G34" s="64"/>
      <c r="H34" s="65"/>
      <c r="I34" s="65"/>
      <c r="J34" s="198" t="s">
        <v>1132</v>
      </c>
      <c r="K34" s="199" t="s">
        <v>1133</v>
      </c>
      <c r="L34" s="200">
        <v>1.5</v>
      </c>
    </row>
    <row r="35" spans="1:12" ht="15" thickBot="1">
      <c r="A35" s="230"/>
      <c r="B35" s="318" t="s">
        <v>968</v>
      </c>
      <c r="C35" s="231"/>
      <c r="D35" s="245" t="s">
        <v>969</v>
      </c>
      <c r="E35" s="186"/>
      <c r="F35" s="246"/>
      <c r="G35" s="69">
        <v>1.4</v>
      </c>
      <c r="H35" s="70" t="s">
        <v>1048</v>
      </c>
      <c r="I35" s="70" t="s">
        <v>1048</v>
      </c>
      <c r="J35" s="188"/>
      <c r="K35" s="189"/>
      <c r="L35" s="190"/>
    </row>
    <row r="36" spans="1:12" s="165" customFormat="1" ht="15">
      <c r="A36" s="163">
        <v>1414</v>
      </c>
      <c r="B36" s="77"/>
      <c r="C36" s="77"/>
      <c r="D36" s="213" t="s">
        <v>970</v>
      </c>
      <c r="E36" s="152" t="s">
        <v>2012</v>
      </c>
      <c r="F36" s="218" t="s">
        <v>2013</v>
      </c>
      <c r="G36" s="9">
        <f>MEDIAN(G37,G40,G42)</f>
        <v>1.3</v>
      </c>
      <c r="H36" s="10" t="s">
        <v>1048</v>
      </c>
      <c r="I36" s="10" t="s">
        <v>1048</v>
      </c>
      <c r="J36" s="11"/>
      <c r="K36" s="12"/>
      <c r="L36" s="13"/>
    </row>
    <row r="37" spans="1:12">
      <c r="A37" s="317"/>
      <c r="B37" s="223">
        <v>14141</v>
      </c>
      <c r="C37" s="223" t="s">
        <v>991</v>
      </c>
      <c r="D37" s="173" t="s">
        <v>971</v>
      </c>
      <c r="E37" s="180"/>
      <c r="F37" s="181"/>
      <c r="G37" s="62">
        <f>MEDIAN(L37:L39)</f>
        <v>1.3</v>
      </c>
      <c r="H37" s="63" t="s">
        <v>1048</v>
      </c>
      <c r="I37" s="63" t="s">
        <v>1048</v>
      </c>
      <c r="J37" s="170" t="s">
        <v>1118</v>
      </c>
      <c r="K37" s="171" t="s">
        <v>1119</v>
      </c>
      <c r="L37" s="184">
        <v>1.3</v>
      </c>
    </row>
    <row r="38" spans="1:12">
      <c r="A38" s="317"/>
      <c r="B38" s="223"/>
      <c r="C38" s="223"/>
      <c r="D38" s="173"/>
      <c r="E38" s="180"/>
      <c r="F38" s="181"/>
      <c r="G38" s="62"/>
      <c r="H38" s="63"/>
      <c r="I38" s="63"/>
      <c r="J38" s="170" t="s">
        <v>1053</v>
      </c>
      <c r="K38" s="171" t="s">
        <v>1054</v>
      </c>
      <c r="L38" s="184">
        <v>1.5</v>
      </c>
    </row>
    <row r="39" spans="1:12">
      <c r="A39" s="222"/>
      <c r="B39" s="225"/>
      <c r="C39" s="225"/>
      <c r="D39" s="201"/>
      <c r="E39" s="202"/>
      <c r="F39" s="203"/>
      <c r="G39" s="64"/>
      <c r="H39" s="65"/>
      <c r="I39" s="65"/>
      <c r="J39" s="198" t="s">
        <v>1126</v>
      </c>
      <c r="K39" s="199" t="s">
        <v>1127</v>
      </c>
      <c r="L39" s="200">
        <v>1.3</v>
      </c>
    </row>
    <row r="40" spans="1:12">
      <c r="A40" s="222"/>
      <c r="B40" s="235">
        <v>14142</v>
      </c>
      <c r="C40" s="223" t="s">
        <v>992</v>
      </c>
      <c r="D40" s="174" t="s">
        <v>972</v>
      </c>
      <c r="E40" s="177"/>
      <c r="F40" s="182"/>
      <c r="G40" s="62">
        <f>MEDIAN(L40:L41)</f>
        <v>1.25</v>
      </c>
      <c r="H40" s="63" t="s">
        <v>1048</v>
      </c>
      <c r="I40" s="63" t="s">
        <v>1048</v>
      </c>
      <c r="J40" s="170" t="s">
        <v>1128</v>
      </c>
      <c r="K40" s="171" t="s">
        <v>1129</v>
      </c>
      <c r="L40" s="184">
        <v>1</v>
      </c>
    </row>
    <row r="41" spans="1:12">
      <c r="A41" s="222"/>
      <c r="B41" s="258"/>
      <c r="C41" s="225"/>
      <c r="D41" s="195"/>
      <c r="E41" s="196"/>
      <c r="F41" s="197"/>
      <c r="G41" s="64"/>
      <c r="H41" s="65"/>
      <c r="I41" s="65"/>
      <c r="J41" s="198" t="s">
        <v>1132</v>
      </c>
      <c r="K41" s="199" t="s">
        <v>1133</v>
      </c>
      <c r="L41" s="200">
        <v>1.5</v>
      </c>
    </row>
    <row r="42" spans="1:12">
      <c r="A42" s="222"/>
      <c r="B42" s="223">
        <v>14143</v>
      </c>
      <c r="C42" s="223" t="s">
        <v>993</v>
      </c>
      <c r="D42" s="173" t="s">
        <v>973</v>
      </c>
      <c r="E42" s="180"/>
      <c r="F42" s="181"/>
      <c r="G42" s="62">
        <f>MEDIAN(L42:L44)</f>
        <v>1.3</v>
      </c>
      <c r="H42" s="63" t="s">
        <v>1048</v>
      </c>
      <c r="I42" s="63" t="s">
        <v>1048</v>
      </c>
      <c r="J42" s="170" t="s">
        <v>1120</v>
      </c>
      <c r="K42" s="171" t="s">
        <v>1121</v>
      </c>
      <c r="L42" s="184">
        <v>1.3</v>
      </c>
    </row>
    <row r="43" spans="1:12">
      <c r="A43" s="222"/>
      <c r="B43" s="223"/>
      <c r="C43" s="223"/>
      <c r="D43" s="173"/>
      <c r="E43" s="180"/>
      <c r="F43" s="181"/>
      <c r="G43" s="62"/>
      <c r="H43" s="63"/>
      <c r="I43" s="63"/>
      <c r="J43" s="170" t="s">
        <v>1051</v>
      </c>
      <c r="K43" s="171" t="s">
        <v>1052</v>
      </c>
      <c r="L43" s="184">
        <v>1.8</v>
      </c>
    </row>
    <row r="44" spans="1:12">
      <c r="A44" s="222"/>
      <c r="B44" s="225"/>
      <c r="C44" s="225"/>
      <c r="D44" s="207"/>
      <c r="E44" s="202"/>
      <c r="F44" s="208"/>
      <c r="G44" s="64"/>
      <c r="H44" s="65"/>
      <c r="I44" s="65"/>
      <c r="J44" s="198" t="s">
        <v>1114</v>
      </c>
      <c r="K44" s="199" t="s">
        <v>1115</v>
      </c>
      <c r="L44" s="200">
        <v>1.3</v>
      </c>
    </row>
    <row r="45" spans="1:12" ht="15" thickBot="1">
      <c r="A45" s="230"/>
      <c r="B45" s="231" t="s">
        <v>974</v>
      </c>
      <c r="C45" s="231"/>
      <c r="D45" s="191" t="s">
        <v>975</v>
      </c>
      <c r="E45" s="67"/>
      <c r="F45" s="68"/>
      <c r="G45" s="69">
        <v>1.3</v>
      </c>
      <c r="H45" s="70" t="s">
        <v>1048</v>
      </c>
      <c r="I45" s="70" t="s">
        <v>1048</v>
      </c>
      <c r="J45" s="188"/>
      <c r="K45" s="189"/>
      <c r="L45" s="190"/>
    </row>
    <row r="46" spans="1:12" s="165" customFormat="1" ht="15">
      <c r="A46" s="163">
        <v>1420</v>
      </c>
      <c r="B46" s="77"/>
      <c r="C46" s="77"/>
      <c r="D46" s="6" t="s">
        <v>976</v>
      </c>
      <c r="E46" s="7"/>
      <c r="F46" s="8"/>
      <c r="G46" s="9">
        <f>G47</f>
        <v>1.8</v>
      </c>
      <c r="H46" s="10" t="s">
        <v>1048</v>
      </c>
      <c r="I46" s="10" t="s">
        <v>1048</v>
      </c>
      <c r="J46" s="11"/>
      <c r="K46" s="12"/>
      <c r="L46" s="13"/>
    </row>
    <row r="47" spans="1:12">
      <c r="A47" s="222"/>
      <c r="B47" s="223">
        <v>14200</v>
      </c>
      <c r="C47" s="223">
        <v>142000</v>
      </c>
      <c r="D47" s="176" t="s">
        <v>977</v>
      </c>
      <c r="E47" s="180" t="s">
        <v>2014</v>
      </c>
      <c r="F47" s="181" t="s">
        <v>2015</v>
      </c>
      <c r="G47" s="62">
        <f>MEDIAN(L47:L49)</f>
        <v>1.8</v>
      </c>
      <c r="H47" s="63" t="s">
        <v>1048</v>
      </c>
      <c r="I47" s="63" t="s">
        <v>1048</v>
      </c>
      <c r="J47" s="170" t="s">
        <v>1107</v>
      </c>
      <c r="K47" s="171" t="s">
        <v>1108</v>
      </c>
      <c r="L47" s="184">
        <v>1.3</v>
      </c>
    </row>
    <row r="48" spans="1:12">
      <c r="A48" s="222"/>
      <c r="B48" s="223"/>
      <c r="C48" s="223"/>
      <c r="D48" s="176"/>
      <c r="E48" s="31"/>
      <c r="F48" s="32"/>
      <c r="G48" s="62"/>
      <c r="H48" s="63"/>
      <c r="I48" s="63"/>
      <c r="J48" s="170" t="s">
        <v>1124</v>
      </c>
      <c r="K48" s="171" t="s">
        <v>1125</v>
      </c>
      <c r="L48" s="184">
        <v>1.8</v>
      </c>
    </row>
    <row r="49" spans="1:12" ht="15" thickBot="1">
      <c r="A49" s="230"/>
      <c r="B49" s="231"/>
      <c r="C49" s="231"/>
      <c r="D49" s="191"/>
      <c r="E49" s="67"/>
      <c r="F49" s="68"/>
      <c r="G49" s="69"/>
      <c r="H49" s="70"/>
      <c r="I49" s="70"/>
      <c r="J49" s="188" t="s">
        <v>1134</v>
      </c>
      <c r="K49" s="189" t="s">
        <v>1135</v>
      </c>
      <c r="L49" s="190">
        <v>2</v>
      </c>
    </row>
    <row r="50" spans="1:12" s="165" customFormat="1" ht="15">
      <c r="A50" s="163">
        <v>1430</v>
      </c>
      <c r="B50" s="77"/>
      <c r="C50" s="77"/>
      <c r="D50" s="6" t="s">
        <v>978</v>
      </c>
      <c r="E50" s="7"/>
      <c r="F50" s="8"/>
      <c r="G50" s="9" t="s">
        <v>2075</v>
      </c>
      <c r="H50" s="10" t="s">
        <v>1048</v>
      </c>
      <c r="I50" s="10" t="s">
        <v>2075</v>
      </c>
      <c r="J50" s="11"/>
      <c r="K50" s="12"/>
      <c r="L50" s="13"/>
    </row>
    <row r="51" spans="1:12" ht="15" thickBot="1">
      <c r="A51" s="230"/>
      <c r="B51" s="231">
        <v>14300</v>
      </c>
      <c r="C51" s="231">
        <v>143000</v>
      </c>
      <c r="D51" s="191" t="s">
        <v>978</v>
      </c>
      <c r="E51" s="67"/>
      <c r="F51" s="68"/>
      <c r="G51" s="69" t="s">
        <v>2075</v>
      </c>
      <c r="H51" s="70" t="s">
        <v>1048</v>
      </c>
      <c r="I51" s="70" t="s">
        <v>2075</v>
      </c>
      <c r="J51" s="188"/>
      <c r="K51" s="189"/>
      <c r="L51" s="190"/>
    </row>
    <row r="52" spans="1:12" s="165" customFormat="1" ht="15">
      <c r="A52" s="163">
        <v>1490</v>
      </c>
      <c r="B52" s="77"/>
      <c r="C52" s="77"/>
      <c r="D52" s="6" t="s">
        <v>979</v>
      </c>
      <c r="E52" s="7"/>
      <c r="F52" s="8"/>
      <c r="G52" s="9">
        <f>G53</f>
        <v>1.3321428571428573</v>
      </c>
      <c r="H52" s="10" t="s">
        <v>1048</v>
      </c>
      <c r="I52" s="10" t="s">
        <v>1048</v>
      </c>
      <c r="J52" s="11"/>
      <c r="K52" s="12"/>
      <c r="L52" s="13"/>
    </row>
    <row r="53" spans="1:12" ht="15" thickBot="1">
      <c r="A53" s="230"/>
      <c r="B53" s="231">
        <v>14900</v>
      </c>
      <c r="C53" s="231">
        <v>149000</v>
      </c>
      <c r="D53" s="191" t="s">
        <v>979</v>
      </c>
      <c r="E53" s="67"/>
      <c r="F53" s="68"/>
      <c r="G53" s="69">
        <f>AVERAGE(G4,G7,G10,G13,G15,G23,G31,G33,G35,G37,G40,G42,G45,G47)</f>
        <v>1.3321428571428573</v>
      </c>
      <c r="H53" s="70" t="s">
        <v>1048</v>
      </c>
      <c r="I53" s="70" t="s">
        <v>1048</v>
      </c>
      <c r="J53" s="188"/>
      <c r="K53" s="189"/>
      <c r="L53" s="190"/>
    </row>
    <row r="55" spans="1:12">
      <c r="A55" s="168" t="s">
        <v>182</v>
      </c>
    </row>
    <row r="56" spans="1:12">
      <c r="A56" s="168" t="s">
        <v>183</v>
      </c>
    </row>
  </sheetData>
  <sheetProtection algorithmName="SHA-512" hashValue="nOGYKhqqmj+s4+0XkJg3ssTsM1PkaluxxigcPNE70o0ws4hnMgwsRbzmhVk118Fvyyu0XiB0Z1KDmpBbKEnswQ==" saltValue="1XF0iOVwaxRasuRGSaUegg==" spinCount="100000" sheet="1" formatCells="0" formatColumns="0" formatRows="0" insertColumns="0" insertRows="0" insertHyperlinks="0" deleteColumns="0" deleteRows="0" sort="0" autoFilter="0" pivotTables="0"/>
  <mergeCells count="7">
    <mergeCell ref="A1:D1"/>
    <mergeCell ref="A2:C2"/>
    <mergeCell ref="H1:H2"/>
    <mergeCell ref="I1:I2"/>
    <mergeCell ref="J1:L1"/>
    <mergeCell ref="G1:G2"/>
    <mergeCell ref="E1:F1"/>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73"/>
  <sheetViews>
    <sheetView zoomScaleNormal="100" workbookViewId="0">
      <selection sqref="A1:D1"/>
    </sheetView>
  </sheetViews>
  <sheetFormatPr defaultRowHeight="14.25"/>
  <cols>
    <col min="1" max="3" width="7.28515625" style="79" customWidth="1"/>
    <col min="4" max="4" width="66.28515625" style="78" customWidth="1"/>
    <col min="5" max="5" width="6" style="79" customWidth="1"/>
    <col min="6" max="6" width="67.85546875" style="78" customWidth="1"/>
    <col min="7" max="7" width="9" style="78" customWidth="1"/>
    <col min="8" max="8" width="11.42578125" style="78" customWidth="1"/>
    <col min="9" max="9" width="13.5703125" style="78" customWidth="1"/>
    <col min="10" max="10" width="7.140625" style="79" customWidth="1"/>
    <col min="11" max="11" width="92.140625" style="78" customWidth="1"/>
    <col min="12" max="12" width="5.7109375" style="78" customWidth="1"/>
    <col min="13" max="16384" width="9.140625" style="78"/>
  </cols>
  <sheetData>
    <row r="1" spans="1:12">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52" t="s">
        <v>44</v>
      </c>
      <c r="E2" s="5" t="s">
        <v>0</v>
      </c>
      <c r="F2" s="5" t="s">
        <v>44</v>
      </c>
      <c r="G2" s="536"/>
      <c r="H2" s="536"/>
      <c r="I2" s="536"/>
      <c r="J2" s="49" t="s">
        <v>0</v>
      </c>
      <c r="K2" s="50" t="s">
        <v>1024</v>
      </c>
      <c r="L2" s="51" t="s">
        <v>45</v>
      </c>
    </row>
    <row r="3" spans="1:12" s="165" customFormat="1" ht="15">
      <c r="A3" s="303">
        <v>1511</v>
      </c>
      <c r="B3" s="73"/>
      <c r="C3" s="72"/>
      <c r="D3" s="327" t="s">
        <v>994</v>
      </c>
      <c r="E3" s="328"/>
      <c r="F3" s="329"/>
      <c r="G3" s="9">
        <f>MEDIAN(G4:G6)</f>
        <v>0.95</v>
      </c>
      <c r="H3" s="10" t="s">
        <v>1047</v>
      </c>
      <c r="I3" s="10" t="s">
        <v>1048</v>
      </c>
      <c r="J3" s="11"/>
      <c r="K3" s="330"/>
      <c r="L3" s="13"/>
    </row>
    <row r="4" spans="1:12">
      <c r="A4" s="74"/>
      <c r="B4" s="226">
        <v>15111</v>
      </c>
      <c r="C4" s="226">
        <v>151110</v>
      </c>
      <c r="D4" s="331" t="s">
        <v>995</v>
      </c>
      <c r="E4" s="202">
        <v>911</v>
      </c>
      <c r="F4" s="332" t="s">
        <v>995</v>
      </c>
      <c r="G4" s="64">
        <v>0.95</v>
      </c>
      <c r="H4" s="65" t="s">
        <v>1047</v>
      </c>
      <c r="I4" s="65" t="s">
        <v>1048</v>
      </c>
      <c r="J4" s="198" t="s">
        <v>1022</v>
      </c>
      <c r="K4" s="333" t="s">
        <v>1023</v>
      </c>
      <c r="L4" s="200">
        <v>0.95</v>
      </c>
    </row>
    <row r="5" spans="1:12">
      <c r="A5" s="74"/>
      <c r="B5" s="226">
        <v>15112</v>
      </c>
      <c r="C5" s="226">
        <v>151120</v>
      </c>
      <c r="D5" s="331" t="s">
        <v>996</v>
      </c>
      <c r="E5" s="202">
        <v>912</v>
      </c>
      <c r="F5" s="332" t="s">
        <v>996</v>
      </c>
      <c r="G5" s="64">
        <v>0.95</v>
      </c>
      <c r="H5" s="65" t="s">
        <v>1047</v>
      </c>
      <c r="I5" s="65" t="s">
        <v>1048</v>
      </c>
      <c r="J5" s="198" t="s">
        <v>1022</v>
      </c>
      <c r="K5" s="333" t="s">
        <v>1023</v>
      </c>
      <c r="L5" s="200">
        <v>0.95</v>
      </c>
    </row>
    <row r="6" spans="1:12" ht="14.25" customHeight="1">
      <c r="A6" s="74"/>
      <c r="B6" s="226">
        <v>15113</v>
      </c>
      <c r="C6" s="226">
        <v>151130</v>
      </c>
      <c r="D6" s="331" t="s">
        <v>997</v>
      </c>
      <c r="E6" s="202">
        <v>913</v>
      </c>
      <c r="F6" s="332" t="s">
        <v>997</v>
      </c>
      <c r="G6" s="64">
        <v>1.3</v>
      </c>
      <c r="H6" s="65" t="s">
        <v>1048</v>
      </c>
      <c r="I6" s="65" t="s">
        <v>1048</v>
      </c>
      <c r="J6" s="198" t="s">
        <v>1049</v>
      </c>
      <c r="K6" s="333" t="s">
        <v>1050</v>
      </c>
      <c r="L6" s="200">
        <v>1.3</v>
      </c>
    </row>
    <row r="7" spans="1:12" ht="15" thickBot="1">
      <c r="A7" s="75"/>
      <c r="B7" s="232" t="s">
        <v>998</v>
      </c>
      <c r="C7" s="232"/>
      <c r="D7" s="322" t="s">
        <v>999</v>
      </c>
      <c r="E7" s="186">
        <v>919</v>
      </c>
      <c r="F7" s="323" t="s">
        <v>2016</v>
      </c>
      <c r="G7" s="69">
        <v>0.95</v>
      </c>
      <c r="H7" s="70" t="s">
        <v>1047</v>
      </c>
      <c r="I7" s="70" t="s">
        <v>1048</v>
      </c>
      <c r="J7" s="188"/>
      <c r="K7" s="324"/>
      <c r="L7" s="190"/>
    </row>
    <row r="8" spans="1:12" s="165" customFormat="1" ht="15">
      <c r="A8" s="303">
        <v>1512</v>
      </c>
      <c r="B8" s="73"/>
      <c r="C8" s="73"/>
      <c r="D8" s="327" t="s">
        <v>1000</v>
      </c>
      <c r="E8" s="328"/>
      <c r="F8" s="329"/>
      <c r="G8" s="9">
        <f>MEDIAN(G9,G12)</f>
        <v>1.575</v>
      </c>
      <c r="H8" s="10" t="s">
        <v>1048</v>
      </c>
      <c r="I8" s="10" t="s">
        <v>1048</v>
      </c>
      <c r="J8" s="11"/>
      <c r="K8" s="330"/>
      <c r="L8" s="13"/>
    </row>
    <row r="9" spans="1:12">
      <c r="A9" s="74"/>
      <c r="B9" s="229">
        <v>15121</v>
      </c>
      <c r="C9" s="226"/>
      <c r="D9" s="331" t="s">
        <v>1001</v>
      </c>
      <c r="E9" s="202">
        <v>921</v>
      </c>
      <c r="F9" s="332" t="s">
        <v>2017</v>
      </c>
      <c r="G9" s="64">
        <f>MEDIAN(G10:G12)</f>
        <v>1.5</v>
      </c>
      <c r="H9" s="65" t="s">
        <v>1048</v>
      </c>
      <c r="I9" s="65" t="s">
        <v>1048</v>
      </c>
      <c r="J9" s="198"/>
      <c r="K9" s="333"/>
      <c r="L9" s="200"/>
    </row>
    <row r="10" spans="1:12">
      <c r="A10" s="74"/>
      <c r="B10" s="229"/>
      <c r="C10" s="226">
        <v>151211</v>
      </c>
      <c r="D10" s="331" t="s">
        <v>1002</v>
      </c>
      <c r="E10" s="334"/>
      <c r="F10" s="335"/>
      <c r="G10" s="64">
        <v>1.5</v>
      </c>
      <c r="H10" s="65" t="s">
        <v>1048</v>
      </c>
      <c r="I10" s="65" t="s">
        <v>1048</v>
      </c>
      <c r="J10" s="198" t="s">
        <v>1025</v>
      </c>
      <c r="K10" s="333" t="s">
        <v>1026</v>
      </c>
      <c r="L10" s="200">
        <v>1.5</v>
      </c>
    </row>
    <row r="11" spans="1:12">
      <c r="A11" s="74"/>
      <c r="B11" s="229"/>
      <c r="C11" s="227">
        <v>151212</v>
      </c>
      <c r="D11" s="331" t="s">
        <v>1003</v>
      </c>
      <c r="E11" s="334"/>
      <c r="F11" s="335"/>
      <c r="G11" s="64">
        <v>1.5</v>
      </c>
      <c r="H11" s="65" t="s">
        <v>1048</v>
      </c>
      <c r="I11" s="65" t="s">
        <v>1048</v>
      </c>
      <c r="J11" s="198" t="s">
        <v>1025</v>
      </c>
      <c r="K11" s="333" t="s">
        <v>1026</v>
      </c>
      <c r="L11" s="200">
        <v>1.5</v>
      </c>
    </row>
    <row r="12" spans="1:12">
      <c r="A12" s="74"/>
      <c r="B12" s="229">
        <v>15122</v>
      </c>
      <c r="C12" s="229">
        <v>151220</v>
      </c>
      <c r="D12" s="319" t="s">
        <v>1004</v>
      </c>
      <c r="E12" s="180">
        <v>922</v>
      </c>
      <c r="F12" s="320" t="s">
        <v>1004</v>
      </c>
      <c r="G12" s="62">
        <f>MEDIAN(L12:L13)</f>
        <v>1.65</v>
      </c>
      <c r="H12" s="63" t="s">
        <v>1048</v>
      </c>
      <c r="I12" s="63" t="s">
        <v>1048</v>
      </c>
      <c r="J12" s="170" t="s">
        <v>1051</v>
      </c>
      <c r="K12" s="321" t="s">
        <v>1052</v>
      </c>
      <c r="L12" s="184">
        <v>1.8</v>
      </c>
    </row>
    <row r="13" spans="1:12">
      <c r="A13" s="74"/>
      <c r="B13" s="226"/>
      <c r="C13" s="226"/>
      <c r="D13" s="331"/>
      <c r="E13" s="334"/>
      <c r="F13" s="335"/>
      <c r="G13" s="64"/>
      <c r="H13" s="65"/>
      <c r="I13" s="65"/>
      <c r="J13" s="198" t="s">
        <v>1053</v>
      </c>
      <c r="K13" s="333" t="s">
        <v>1054</v>
      </c>
      <c r="L13" s="200">
        <v>1.5</v>
      </c>
    </row>
    <row r="14" spans="1:12" ht="15" thickBot="1">
      <c r="A14" s="75"/>
      <c r="B14" s="232" t="s">
        <v>1005</v>
      </c>
      <c r="C14" s="233"/>
      <c r="D14" s="322" t="s">
        <v>1006</v>
      </c>
      <c r="E14" s="325"/>
      <c r="F14" s="326"/>
      <c r="G14" s="69">
        <v>1.58</v>
      </c>
      <c r="H14" s="70" t="s">
        <v>1048</v>
      </c>
      <c r="I14" s="70" t="s">
        <v>1048</v>
      </c>
      <c r="J14" s="188"/>
      <c r="K14" s="324"/>
      <c r="L14" s="190"/>
    </row>
    <row r="15" spans="1:12" s="165" customFormat="1" ht="15">
      <c r="A15" s="303">
        <v>1513</v>
      </c>
      <c r="B15" s="73"/>
      <c r="C15" s="72"/>
      <c r="D15" s="327" t="s">
        <v>1007</v>
      </c>
      <c r="E15" s="152">
        <v>939</v>
      </c>
      <c r="F15" s="150" t="s">
        <v>2018</v>
      </c>
      <c r="G15" s="9">
        <f>MEDIAN(G16,G23)</f>
        <v>1.65</v>
      </c>
      <c r="H15" s="10" t="s">
        <v>1048</v>
      </c>
      <c r="I15" s="10" t="s">
        <v>1047</v>
      </c>
      <c r="J15" s="11"/>
      <c r="K15" s="330"/>
      <c r="L15" s="13"/>
    </row>
    <row r="16" spans="1:12">
      <c r="A16" s="74"/>
      <c r="B16" s="229">
        <v>15131</v>
      </c>
      <c r="C16" s="229">
        <v>151310</v>
      </c>
      <c r="D16" s="319" t="s">
        <v>1008</v>
      </c>
      <c r="E16" s="180">
        <v>931</v>
      </c>
      <c r="F16" s="320" t="s">
        <v>1008</v>
      </c>
      <c r="G16" s="62">
        <f>MEDIAN(L16:L22)</f>
        <v>2</v>
      </c>
      <c r="H16" s="63" t="s">
        <v>1048</v>
      </c>
      <c r="I16" s="63" t="s">
        <v>1047</v>
      </c>
      <c r="J16" s="170" t="s">
        <v>1027</v>
      </c>
      <c r="K16" s="321" t="s">
        <v>1028</v>
      </c>
      <c r="L16" s="184">
        <v>2.2999999999999998</v>
      </c>
    </row>
    <row r="17" spans="1:12">
      <c r="A17" s="74"/>
      <c r="B17" s="229"/>
      <c r="C17" s="229"/>
      <c r="D17" s="175"/>
      <c r="E17" s="180"/>
      <c r="F17" s="183"/>
      <c r="G17" s="62"/>
      <c r="H17" s="63"/>
      <c r="I17" s="63"/>
      <c r="J17" s="170" t="s">
        <v>1029</v>
      </c>
      <c r="K17" s="321" t="s">
        <v>1030</v>
      </c>
      <c r="L17" s="184">
        <v>1.8</v>
      </c>
    </row>
    <row r="18" spans="1:12">
      <c r="A18" s="74"/>
      <c r="B18" s="229"/>
      <c r="C18" s="229"/>
      <c r="D18" s="175"/>
      <c r="E18" s="180"/>
      <c r="F18" s="183"/>
      <c r="G18" s="62"/>
      <c r="H18" s="63"/>
      <c r="I18" s="63"/>
      <c r="J18" s="170" t="s">
        <v>1031</v>
      </c>
      <c r="K18" s="321" t="s">
        <v>1032</v>
      </c>
      <c r="L18" s="184">
        <v>1.5</v>
      </c>
    </row>
    <row r="19" spans="1:12">
      <c r="A19" s="74"/>
      <c r="B19" s="229"/>
      <c r="C19" s="229"/>
      <c r="D19" s="175"/>
      <c r="E19" s="180"/>
      <c r="F19" s="183"/>
      <c r="G19" s="62"/>
      <c r="H19" s="63"/>
      <c r="I19" s="63"/>
      <c r="J19" s="170" t="s">
        <v>1033</v>
      </c>
      <c r="K19" s="321" t="s">
        <v>1034</v>
      </c>
      <c r="L19" s="184">
        <v>2.5</v>
      </c>
    </row>
    <row r="20" spans="1:12">
      <c r="A20" s="74"/>
      <c r="B20" s="229"/>
      <c r="C20" s="229"/>
      <c r="D20" s="175"/>
      <c r="E20" s="180"/>
      <c r="F20" s="183"/>
      <c r="G20" s="62"/>
      <c r="H20" s="63"/>
      <c r="I20" s="63"/>
      <c r="J20" s="170" t="s">
        <v>1036</v>
      </c>
      <c r="K20" s="321" t="s">
        <v>1035</v>
      </c>
      <c r="L20" s="184">
        <v>2</v>
      </c>
    </row>
    <row r="21" spans="1:12">
      <c r="A21" s="74"/>
      <c r="B21" s="229"/>
      <c r="C21" s="229"/>
      <c r="D21" s="175"/>
      <c r="E21" s="180"/>
      <c r="F21" s="183"/>
      <c r="G21" s="62"/>
      <c r="H21" s="63"/>
      <c r="I21" s="63"/>
      <c r="J21" s="170" t="s">
        <v>1037</v>
      </c>
      <c r="K21" s="321" t="s">
        <v>1038</v>
      </c>
      <c r="L21" s="184">
        <v>2.5</v>
      </c>
    </row>
    <row r="22" spans="1:12">
      <c r="A22" s="74"/>
      <c r="B22" s="226"/>
      <c r="C22" s="226"/>
      <c r="D22" s="201"/>
      <c r="E22" s="202"/>
      <c r="F22" s="203"/>
      <c r="G22" s="64"/>
      <c r="H22" s="65"/>
      <c r="I22" s="65"/>
      <c r="J22" s="198" t="s">
        <v>1041</v>
      </c>
      <c r="K22" s="333" t="s">
        <v>1042</v>
      </c>
      <c r="L22" s="200">
        <v>2</v>
      </c>
    </row>
    <row r="23" spans="1:12">
      <c r="A23" s="74"/>
      <c r="B23" s="229">
        <v>15132</v>
      </c>
      <c r="C23" s="229">
        <v>151320</v>
      </c>
      <c r="D23" s="175" t="s">
        <v>1009</v>
      </c>
      <c r="E23" s="180">
        <v>932</v>
      </c>
      <c r="F23" s="320" t="s">
        <v>1009</v>
      </c>
      <c r="G23" s="62">
        <f>MEDIAN(L23:L25)</f>
        <v>1.3</v>
      </c>
      <c r="H23" s="63" t="s">
        <v>1048</v>
      </c>
      <c r="I23" s="63" t="s">
        <v>1048</v>
      </c>
      <c r="J23" s="170" t="s">
        <v>1043</v>
      </c>
      <c r="K23" s="321" t="s">
        <v>1044</v>
      </c>
      <c r="L23" s="184">
        <v>1.5</v>
      </c>
    </row>
    <row r="24" spans="1:12" ht="14.25" customHeight="1">
      <c r="A24" s="74"/>
      <c r="B24" s="229"/>
      <c r="C24" s="229"/>
      <c r="D24" s="175"/>
      <c r="E24" s="180"/>
      <c r="F24" s="183"/>
      <c r="G24" s="62"/>
      <c r="H24" s="63"/>
      <c r="I24" s="63"/>
      <c r="J24" s="170" t="s">
        <v>1049</v>
      </c>
      <c r="K24" s="321" t="s">
        <v>1050</v>
      </c>
      <c r="L24" s="184">
        <v>1.3</v>
      </c>
    </row>
    <row r="25" spans="1:12" ht="15" thickBot="1">
      <c r="A25" s="75"/>
      <c r="B25" s="232"/>
      <c r="C25" s="232"/>
      <c r="D25" s="245"/>
      <c r="E25" s="186"/>
      <c r="F25" s="246"/>
      <c r="G25" s="69"/>
      <c r="H25" s="70"/>
      <c r="I25" s="70"/>
      <c r="J25" s="188" t="s">
        <v>1055</v>
      </c>
      <c r="K25" s="324" t="s">
        <v>1056</v>
      </c>
      <c r="L25" s="190">
        <v>1.3</v>
      </c>
    </row>
    <row r="26" spans="1:12" s="165" customFormat="1" ht="15">
      <c r="A26" s="303">
        <v>1514</v>
      </c>
      <c r="B26" s="72"/>
      <c r="C26" s="73"/>
      <c r="D26" s="240" t="s">
        <v>1010</v>
      </c>
      <c r="E26" s="152">
        <v>949</v>
      </c>
      <c r="F26" s="150" t="s">
        <v>2019</v>
      </c>
      <c r="G26" s="9">
        <f>MEDIAN(G27,G32)</f>
        <v>1.3</v>
      </c>
      <c r="H26" s="10" t="s">
        <v>1048</v>
      </c>
      <c r="I26" s="10" t="s">
        <v>1048</v>
      </c>
      <c r="J26" s="11"/>
      <c r="K26" s="12"/>
      <c r="L26" s="13"/>
    </row>
    <row r="27" spans="1:12">
      <c r="A27" s="74"/>
      <c r="B27" s="229">
        <v>15141</v>
      </c>
      <c r="C27" s="224">
        <v>151410</v>
      </c>
      <c r="D27" s="175" t="s">
        <v>1011</v>
      </c>
      <c r="E27" s="180">
        <v>941</v>
      </c>
      <c r="F27" s="320" t="s">
        <v>1011</v>
      </c>
      <c r="G27" s="62">
        <f>MEDIAN(L27:L31)</f>
        <v>1.3</v>
      </c>
      <c r="H27" s="63" t="s">
        <v>1048</v>
      </c>
      <c r="I27" s="63" t="s">
        <v>1048</v>
      </c>
      <c r="J27" s="170" t="s">
        <v>1039</v>
      </c>
      <c r="K27" s="321" t="s">
        <v>1040</v>
      </c>
      <c r="L27" s="184">
        <v>1.3</v>
      </c>
    </row>
    <row r="28" spans="1:12">
      <c r="A28" s="74"/>
      <c r="B28" s="229"/>
      <c r="C28" s="224"/>
      <c r="D28" s="175"/>
      <c r="E28" s="180"/>
      <c r="F28" s="183"/>
      <c r="G28" s="62"/>
      <c r="H28" s="63"/>
      <c r="I28" s="63"/>
      <c r="J28" s="170" t="s">
        <v>1057</v>
      </c>
      <c r="K28" s="321" t="s">
        <v>1058</v>
      </c>
      <c r="L28" s="184">
        <v>1.3</v>
      </c>
    </row>
    <row r="29" spans="1:12">
      <c r="A29" s="74"/>
      <c r="B29" s="229"/>
      <c r="C29" s="224"/>
      <c r="D29" s="175"/>
      <c r="E29" s="180"/>
      <c r="F29" s="183"/>
      <c r="G29" s="62"/>
      <c r="H29" s="63"/>
      <c r="I29" s="63"/>
      <c r="J29" s="170" t="s">
        <v>1059</v>
      </c>
      <c r="K29" s="321" t="s">
        <v>1060</v>
      </c>
      <c r="L29" s="184">
        <v>1.5</v>
      </c>
    </row>
    <row r="30" spans="1:12">
      <c r="A30" s="74"/>
      <c r="B30" s="229"/>
      <c r="C30" s="224"/>
      <c r="D30" s="175"/>
      <c r="E30" s="180"/>
      <c r="F30" s="183"/>
      <c r="G30" s="62"/>
      <c r="H30" s="63"/>
      <c r="I30" s="63"/>
      <c r="J30" s="170" t="s">
        <v>1061</v>
      </c>
      <c r="K30" s="321" t="s">
        <v>1062</v>
      </c>
      <c r="L30" s="184">
        <v>1.3</v>
      </c>
    </row>
    <row r="31" spans="1:12">
      <c r="A31" s="74"/>
      <c r="B31" s="229"/>
      <c r="C31" s="224"/>
      <c r="D31" s="175"/>
      <c r="E31" s="180"/>
      <c r="F31" s="183"/>
      <c r="G31" s="62"/>
      <c r="H31" s="63"/>
      <c r="I31" s="63"/>
      <c r="J31" s="170" t="s">
        <v>1063</v>
      </c>
      <c r="K31" s="321" t="s">
        <v>1064</v>
      </c>
      <c r="L31" s="184">
        <v>1.8</v>
      </c>
    </row>
    <row r="32" spans="1:12">
      <c r="A32" s="74"/>
      <c r="B32" s="336">
        <v>15142</v>
      </c>
      <c r="C32" s="336">
        <v>151420</v>
      </c>
      <c r="D32" s="337" t="s">
        <v>1012</v>
      </c>
      <c r="E32" s="66">
        <v>942</v>
      </c>
      <c r="F32" s="338" t="s">
        <v>1012</v>
      </c>
      <c r="G32" s="60">
        <f>MEDIAN(L32:L34)</f>
        <v>1.3</v>
      </c>
      <c r="H32" s="61" t="s">
        <v>1048</v>
      </c>
      <c r="I32" s="61" t="s">
        <v>1048</v>
      </c>
      <c r="J32" s="297" t="s">
        <v>1065</v>
      </c>
      <c r="K32" s="298" t="s">
        <v>1066</v>
      </c>
      <c r="L32" s="299">
        <v>1.3</v>
      </c>
    </row>
    <row r="33" spans="1:12">
      <c r="A33" s="74"/>
      <c r="B33" s="229"/>
      <c r="C33" s="229"/>
      <c r="D33" s="175"/>
      <c r="E33" s="180"/>
      <c r="F33" s="183"/>
      <c r="G33" s="62"/>
      <c r="H33" s="63"/>
      <c r="I33" s="63"/>
      <c r="J33" s="170" t="s">
        <v>1067</v>
      </c>
      <c r="K33" s="171" t="s">
        <v>1068</v>
      </c>
      <c r="L33" s="184">
        <v>1.3</v>
      </c>
    </row>
    <row r="34" spans="1:12" ht="15" thickBot="1">
      <c r="A34" s="75"/>
      <c r="B34" s="232"/>
      <c r="C34" s="232"/>
      <c r="D34" s="245"/>
      <c r="E34" s="186"/>
      <c r="F34" s="246"/>
      <c r="G34" s="69"/>
      <c r="H34" s="70"/>
      <c r="I34" s="70"/>
      <c r="J34" s="188" t="s">
        <v>1057</v>
      </c>
      <c r="K34" s="324" t="s">
        <v>1058</v>
      </c>
      <c r="L34" s="190">
        <v>1.3</v>
      </c>
    </row>
    <row r="35" spans="1:12" s="165" customFormat="1" ht="15">
      <c r="A35" s="303">
        <v>1515</v>
      </c>
      <c r="B35" s="72"/>
      <c r="C35" s="73"/>
      <c r="D35" s="240" t="s">
        <v>1013</v>
      </c>
      <c r="E35" s="152" t="s">
        <v>2020</v>
      </c>
      <c r="F35" s="218" t="s">
        <v>2021</v>
      </c>
      <c r="G35" s="9">
        <f>MEDIAN(G36,G43)</f>
        <v>1.65</v>
      </c>
      <c r="H35" s="10" t="s">
        <v>1048</v>
      </c>
      <c r="I35" s="10" t="s">
        <v>1048</v>
      </c>
      <c r="J35" s="11"/>
      <c r="K35" s="12"/>
      <c r="L35" s="13"/>
    </row>
    <row r="36" spans="1:12">
      <c r="A36" s="74"/>
      <c r="B36" s="229">
        <v>15151</v>
      </c>
      <c r="C36" s="224">
        <v>151510</v>
      </c>
      <c r="D36" s="175" t="s">
        <v>1014</v>
      </c>
      <c r="E36" s="180" t="s">
        <v>2022</v>
      </c>
      <c r="F36" s="181" t="s">
        <v>2023</v>
      </c>
      <c r="G36" s="62">
        <f>MEDIAN(L36:L42)</f>
        <v>1.3</v>
      </c>
      <c r="H36" s="63" t="s">
        <v>1048</v>
      </c>
      <c r="I36" s="63" t="s">
        <v>1048</v>
      </c>
      <c r="J36" s="170" t="s">
        <v>1069</v>
      </c>
      <c r="K36" s="171" t="s">
        <v>1070</v>
      </c>
      <c r="L36" s="184">
        <v>1</v>
      </c>
    </row>
    <row r="37" spans="1:12">
      <c r="A37" s="74"/>
      <c r="B37" s="229"/>
      <c r="C37" s="224"/>
      <c r="D37" s="175"/>
      <c r="E37" s="180"/>
      <c r="F37" s="183"/>
      <c r="G37" s="62"/>
      <c r="H37" s="63"/>
      <c r="I37" s="63"/>
      <c r="J37" s="170" t="s">
        <v>1077</v>
      </c>
      <c r="K37" s="171" t="s">
        <v>1078</v>
      </c>
      <c r="L37" s="184">
        <v>1.3</v>
      </c>
    </row>
    <row r="38" spans="1:12">
      <c r="A38" s="74"/>
      <c r="B38" s="229"/>
      <c r="C38" s="224"/>
      <c r="D38" s="175"/>
      <c r="E38" s="180"/>
      <c r="F38" s="183"/>
      <c r="G38" s="62"/>
      <c r="H38" s="63"/>
      <c r="I38" s="63"/>
      <c r="J38" s="170" t="s">
        <v>1079</v>
      </c>
      <c r="K38" s="171" t="s">
        <v>1080</v>
      </c>
      <c r="L38" s="184">
        <v>1.3</v>
      </c>
    </row>
    <row r="39" spans="1:12">
      <c r="A39" s="74"/>
      <c r="B39" s="229"/>
      <c r="C39" s="224"/>
      <c r="D39" s="175"/>
      <c r="E39" s="180"/>
      <c r="F39" s="183"/>
      <c r="G39" s="62"/>
      <c r="H39" s="63"/>
      <c r="I39" s="63"/>
      <c r="J39" s="170" t="s">
        <v>1081</v>
      </c>
      <c r="K39" s="171" t="s">
        <v>1082</v>
      </c>
      <c r="L39" s="184">
        <v>1.3</v>
      </c>
    </row>
    <row r="40" spans="1:12">
      <c r="A40" s="74"/>
      <c r="B40" s="229"/>
      <c r="C40" s="224"/>
      <c r="D40" s="175"/>
      <c r="E40" s="180"/>
      <c r="F40" s="183"/>
      <c r="G40" s="62"/>
      <c r="H40" s="63"/>
      <c r="I40" s="63"/>
      <c r="J40" s="170" t="s">
        <v>1071</v>
      </c>
      <c r="K40" s="171" t="s">
        <v>1072</v>
      </c>
      <c r="L40" s="184">
        <v>1.3</v>
      </c>
    </row>
    <row r="41" spans="1:12">
      <c r="A41" s="74"/>
      <c r="B41" s="229"/>
      <c r="C41" s="224"/>
      <c r="D41" s="175"/>
      <c r="E41" s="180"/>
      <c r="F41" s="183"/>
      <c r="G41" s="62"/>
      <c r="H41" s="63"/>
      <c r="I41" s="63"/>
      <c r="J41" s="170" t="s">
        <v>1073</v>
      </c>
      <c r="K41" s="171" t="s">
        <v>1074</v>
      </c>
      <c r="L41" s="184">
        <v>1.8</v>
      </c>
    </row>
    <row r="42" spans="1:12">
      <c r="A42" s="74"/>
      <c r="B42" s="226"/>
      <c r="C42" s="227"/>
      <c r="D42" s="201"/>
      <c r="E42" s="202"/>
      <c r="F42" s="203"/>
      <c r="G42" s="64"/>
      <c r="H42" s="65"/>
      <c r="I42" s="65"/>
      <c r="J42" s="198" t="s">
        <v>1075</v>
      </c>
      <c r="K42" s="199" t="s">
        <v>1076</v>
      </c>
      <c r="L42" s="200">
        <v>2</v>
      </c>
    </row>
    <row r="43" spans="1:12">
      <c r="A43" s="74"/>
      <c r="B43" s="229">
        <v>15152</v>
      </c>
      <c r="C43" s="229">
        <v>151520</v>
      </c>
      <c r="D43" s="173" t="s">
        <v>1015</v>
      </c>
      <c r="E43" s="180" t="s">
        <v>2024</v>
      </c>
      <c r="F43" s="181" t="s">
        <v>2025</v>
      </c>
      <c r="G43" s="62">
        <f>MEDIAN(L43:L58)</f>
        <v>2</v>
      </c>
      <c r="H43" s="63" t="s">
        <v>1048</v>
      </c>
      <c r="I43" s="63" t="s">
        <v>1048</v>
      </c>
      <c r="J43" s="170" t="s">
        <v>1077</v>
      </c>
      <c r="K43" s="171" t="s">
        <v>1078</v>
      </c>
      <c r="L43" s="184">
        <v>1.3</v>
      </c>
    </row>
    <row r="44" spans="1:12">
      <c r="A44" s="74"/>
      <c r="B44" s="229"/>
      <c r="C44" s="229"/>
      <c r="D44" s="173"/>
      <c r="E44" s="180"/>
      <c r="F44" s="181"/>
      <c r="G44" s="62"/>
      <c r="H44" s="63"/>
      <c r="I44" s="63"/>
      <c r="J44" s="170" t="s">
        <v>1083</v>
      </c>
      <c r="K44" s="171" t="s">
        <v>1084</v>
      </c>
      <c r="L44" s="184">
        <v>2</v>
      </c>
    </row>
    <row r="45" spans="1:12">
      <c r="A45" s="74"/>
      <c r="B45" s="229"/>
      <c r="C45" s="229"/>
      <c r="D45" s="173"/>
      <c r="E45" s="180"/>
      <c r="F45" s="181"/>
      <c r="G45" s="62"/>
      <c r="H45" s="63"/>
      <c r="I45" s="63"/>
      <c r="J45" s="170" t="s">
        <v>1085</v>
      </c>
      <c r="K45" s="171" t="s">
        <v>1086</v>
      </c>
      <c r="L45" s="184">
        <v>1.8</v>
      </c>
    </row>
    <row r="46" spans="1:12">
      <c r="A46" s="74"/>
      <c r="B46" s="229"/>
      <c r="C46" s="229"/>
      <c r="D46" s="173"/>
      <c r="E46" s="180"/>
      <c r="F46" s="181"/>
      <c r="G46" s="62"/>
      <c r="H46" s="63"/>
      <c r="I46" s="63"/>
      <c r="J46" s="170" t="s">
        <v>1081</v>
      </c>
      <c r="K46" s="171" t="s">
        <v>1082</v>
      </c>
      <c r="L46" s="184">
        <v>1.3</v>
      </c>
    </row>
    <row r="47" spans="1:12">
      <c r="A47" s="74"/>
      <c r="B47" s="229"/>
      <c r="C47" s="229"/>
      <c r="D47" s="173"/>
      <c r="E47" s="180"/>
      <c r="F47" s="181"/>
      <c r="G47" s="62"/>
      <c r="H47" s="63"/>
      <c r="I47" s="63"/>
      <c r="J47" s="170" t="s">
        <v>1087</v>
      </c>
      <c r="K47" s="171" t="s">
        <v>1088</v>
      </c>
      <c r="L47" s="184">
        <v>2</v>
      </c>
    </row>
    <row r="48" spans="1:12">
      <c r="A48" s="74"/>
      <c r="B48" s="229"/>
      <c r="C48" s="229"/>
      <c r="D48" s="173"/>
      <c r="E48" s="180"/>
      <c r="F48" s="181"/>
      <c r="G48" s="62"/>
      <c r="H48" s="63"/>
      <c r="I48" s="63"/>
      <c r="J48" s="170" t="s">
        <v>1071</v>
      </c>
      <c r="K48" s="171" t="s">
        <v>1072</v>
      </c>
      <c r="L48" s="184">
        <v>1.3</v>
      </c>
    </row>
    <row r="49" spans="1:12">
      <c r="A49" s="74"/>
      <c r="B49" s="229"/>
      <c r="C49" s="229"/>
      <c r="D49" s="173"/>
      <c r="E49" s="180"/>
      <c r="F49" s="181"/>
      <c r="G49" s="62"/>
      <c r="H49" s="63"/>
      <c r="I49" s="63"/>
      <c r="J49" s="170" t="s">
        <v>1073</v>
      </c>
      <c r="K49" s="171" t="s">
        <v>1074</v>
      </c>
      <c r="L49" s="184">
        <v>1.8</v>
      </c>
    </row>
    <row r="50" spans="1:12">
      <c r="A50" s="74"/>
      <c r="B50" s="229"/>
      <c r="C50" s="229"/>
      <c r="D50" s="173"/>
      <c r="E50" s="180"/>
      <c r="F50" s="181"/>
      <c r="G50" s="62"/>
      <c r="H50" s="63"/>
      <c r="I50" s="63"/>
      <c r="J50" s="170" t="s">
        <v>1075</v>
      </c>
      <c r="K50" s="171" t="s">
        <v>1076</v>
      </c>
      <c r="L50" s="184">
        <v>2</v>
      </c>
    </row>
    <row r="51" spans="1:12">
      <c r="A51" s="74"/>
      <c r="B51" s="229"/>
      <c r="C51" s="229"/>
      <c r="D51" s="173"/>
      <c r="E51" s="180"/>
      <c r="F51" s="181"/>
      <c r="G51" s="62"/>
      <c r="H51" s="63"/>
      <c r="I51" s="63"/>
      <c r="J51" s="170" t="s">
        <v>1089</v>
      </c>
      <c r="K51" s="171" t="s">
        <v>1090</v>
      </c>
      <c r="L51" s="184">
        <v>2</v>
      </c>
    </row>
    <row r="52" spans="1:12">
      <c r="A52" s="74"/>
      <c r="B52" s="229"/>
      <c r="C52" s="229"/>
      <c r="D52" s="173"/>
      <c r="E52" s="180"/>
      <c r="F52" s="181"/>
      <c r="G52" s="62"/>
      <c r="H52" s="63"/>
      <c r="I52" s="63"/>
      <c r="J52" s="170" t="s">
        <v>1091</v>
      </c>
      <c r="K52" s="171" t="s">
        <v>1092</v>
      </c>
      <c r="L52" s="184">
        <v>5</v>
      </c>
    </row>
    <row r="53" spans="1:12">
      <c r="A53" s="74"/>
      <c r="B53" s="229"/>
      <c r="C53" s="229"/>
      <c r="D53" s="173"/>
      <c r="E53" s="180"/>
      <c r="F53" s="181"/>
      <c r="G53" s="62"/>
      <c r="H53" s="63"/>
      <c r="I53" s="63"/>
      <c r="J53" s="170" t="s">
        <v>1093</v>
      </c>
      <c r="K53" s="171" t="s">
        <v>1094</v>
      </c>
      <c r="L53" s="184">
        <v>2.5</v>
      </c>
    </row>
    <row r="54" spans="1:12">
      <c r="A54" s="74"/>
      <c r="B54" s="229"/>
      <c r="C54" s="229"/>
      <c r="D54" s="173"/>
      <c r="E54" s="180"/>
      <c r="F54" s="181"/>
      <c r="G54" s="62"/>
      <c r="H54" s="63"/>
      <c r="I54" s="63"/>
      <c r="J54" s="170" t="s">
        <v>1095</v>
      </c>
      <c r="K54" s="171" t="s">
        <v>1096</v>
      </c>
      <c r="L54" s="184">
        <v>2</v>
      </c>
    </row>
    <row r="55" spans="1:12">
      <c r="A55" s="74"/>
      <c r="B55" s="229"/>
      <c r="C55" s="229"/>
      <c r="D55" s="173"/>
      <c r="E55" s="180"/>
      <c r="F55" s="181"/>
      <c r="G55" s="62"/>
      <c r="H55" s="63"/>
      <c r="I55" s="63"/>
      <c r="J55" s="170" t="s">
        <v>1097</v>
      </c>
      <c r="K55" s="171" t="s">
        <v>1098</v>
      </c>
      <c r="L55" s="184">
        <v>3.3</v>
      </c>
    </row>
    <row r="56" spans="1:12">
      <c r="A56" s="74"/>
      <c r="B56" s="229"/>
      <c r="C56" s="229"/>
      <c r="D56" s="173"/>
      <c r="E56" s="180"/>
      <c r="F56" s="181"/>
      <c r="G56" s="62"/>
      <c r="H56" s="63"/>
      <c r="I56" s="63"/>
      <c r="J56" s="170" t="s">
        <v>1099</v>
      </c>
      <c r="K56" s="171" t="s">
        <v>1100</v>
      </c>
      <c r="L56" s="184">
        <v>1.5</v>
      </c>
    </row>
    <row r="57" spans="1:12">
      <c r="A57" s="74"/>
      <c r="B57" s="229"/>
      <c r="C57" s="229"/>
      <c r="D57" s="173"/>
      <c r="E57" s="180"/>
      <c r="F57" s="181"/>
      <c r="G57" s="62"/>
      <c r="H57" s="63"/>
      <c r="I57" s="63"/>
      <c r="J57" s="170" t="s">
        <v>1101</v>
      </c>
      <c r="K57" s="171" t="s">
        <v>1102</v>
      </c>
      <c r="L57" s="184">
        <v>2</v>
      </c>
    </row>
    <row r="58" spans="1:12" ht="15" thickBot="1">
      <c r="A58" s="75"/>
      <c r="B58" s="232"/>
      <c r="C58" s="232"/>
      <c r="D58" s="185"/>
      <c r="E58" s="186"/>
      <c r="F58" s="187"/>
      <c r="G58" s="69"/>
      <c r="H58" s="70"/>
      <c r="I58" s="70"/>
      <c r="J58" s="188" t="s">
        <v>1103</v>
      </c>
      <c r="K58" s="189" t="s">
        <v>1104</v>
      </c>
      <c r="L58" s="190">
        <v>3.3</v>
      </c>
    </row>
    <row r="59" spans="1:12" s="165" customFormat="1" ht="15">
      <c r="A59" s="303">
        <v>1516</v>
      </c>
      <c r="B59" s="72"/>
      <c r="C59" s="73"/>
      <c r="D59" s="213" t="s">
        <v>1016</v>
      </c>
      <c r="E59" s="152">
        <v>850</v>
      </c>
      <c r="F59" s="8" t="s">
        <v>2026</v>
      </c>
      <c r="G59" s="9">
        <f>MEDIAN(G60,G62,G64)</f>
        <v>1.3</v>
      </c>
      <c r="H59" s="10" t="s">
        <v>1048</v>
      </c>
      <c r="I59" s="10" t="s">
        <v>1048</v>
      </c>
      <c r="J59" s="11"/>
      <c r="K59" s="12"/>
      <c r="L59" s="13"/>
    </row>
    <row r="60" spans="1:12">
      <c r="A60" s="74"/>
      <c r="B60" s="229">
        <v>15161</v>
      </c>
      <c r="C60" s="224">
        <v>151610</v>
      </c>
      <c r="D60" s="173" t="s">
        <v>1017</v>
      </c>
      <c r="E60" s="180"/>
      <c r="F60" s="181"/>
      <c r="G60" s="62">
        <f>MEDIAN(L60:L61)</f>
        <v>1.3</v>
      </c>
      <c r="H60" s="63" t="s">
        <v>1048</v>
      </c>
      <c r="I60" s="63" t="s">
        <v>1048</v>
      </c>
      <c r="J60" s="170" t="s">
        <v>1057</v>
      </c>
      <c r="K60" s="321" t="s">
        <v>1058</v>
      </c>
      <c r="L60" s="184">
        <v>1.3</v>
      </c>
    </row>
    <row r="61" spans="1:12" ht="14.25" customHeight="1">
      <c r="A61" s="74"/>
      <c r="B61" s="226"/>
      <c r="C61" s="227"/>
      <c r="D61" s="207"/>
      <c r="E61" s="202"/>
      <c r="F61" s="208"/>
      <c r="G61" s="64"/>
      <c r="H61" s="65"/>
      <c r="I61" s="65"/>
      <c r="J61" s="198" t="s">
        <v>1049</v>
      </c>
      <c r="K61" s="333" t="s">
        <v>1050</v>
      </c>
      <c r="L61" s="200">
        <v>1.3</v>
      </c>
    </row>
    <row r="62" spans="1:12">
      <c r="A62" s="74"/>
      <c r="B62" s="229">
        <v>15162</v>
      </c>
      <c r="C62" s="229">
        <v>151620</v>
      </c>
      <c r="D62" s="173" t="s">
        <v>1018</v>
      </c>
      <c r="E62" s="180"/>
      <c r="F62" s="181"/>
      <c r="G62" s="62">
        <f>MEDIAN(L62:L63)</f>
        <v>1.3</v>
      </c>
      <c r="H62" s="63" t="s">
        <v>1048</v>
      </c>
      <c r="I62" s="63" t="s">
        <v>1048</v>
      </c>
      <c r="J62" s="170" t="s">
        <v>1105</v>
      </c>
      <c r="K62" s="171" t="s">
        <v>1106</v>
      </c>
      <c r="L62" s="184">
        <v>1.3</v>
      </c>
    </row>
    <row r="63" spans="1:12">
      <c r="A63" s="74"/>
      <c r="B63" s="226"/>
      <c r="C63" s="226"/>
      <c r="D63" s="207"/>
      <c r="E63" s="202"/>
      <c r="F63" s="208"/>
      <c r="G63" s="64"/>
      <c r="H63" s="65"/>
      <c r="I63" s="65"/>
      <c r="J63" s="198" t="s">
        <v>1061</v>
      </c>
      <c r="K63" s="333" t="s">
        <v>1062</v>
      </c>
      <c r="L63" s="200">
        <v>1.3</v>
      </c>
    </row>
    <row r="64" spans="1:12">
      <c r="A64" s="74"/>
      <c r="B64" s="229">
        <v>15163</v>
      </c>
      <c r="C64" s="229">
        <v>151630</v>
      </c>
      <c r="D64" s="176" t="s">
        <v>1019</v>
      </c>
      <c r="E64" s="31"/>
      <c r="F64" s="32"/>
      <c r="G64" s="62">
        <f>MEDIAN(L64:L66)</f>
        <v>1.3</v>
      </c>
      <c r="H64" s="63" t="s">
        <v>1048</v>
      </c>
      <c r="I64" s="63" t="s">
        <v>1048</v>
      </c>
      <c r="J64" s="170" t="s">
        <v>1107</v>
      </c>
      <c r="K64" s="171" t="s">
        <v>1108</v>
      </c>
      <c r="L64" s="184">
        <v>1.3</v>
      </c>
    </row>
    <row r="65" spans="1:12">
      <c r="A65" s="74"/>
      <c r="B65" s="229"/>
      <c r="C65" s="229"/>
      <c r="D65" s="176"/>
      <c r="E65" s="31"/>
      <c r="F65" s="32"/>
      <c r="G65" s="62"/>
      <c r="H65" s="63"/>
      <c r="I65" s="63"/>
      <c r="J65" s="170" t="s">
        <v>1109</v>
      </c>
      <c r="K65" s="171" t="s">
        <v>1110</v>
      </c>
      <c r="L65" s="184">
        <v>1.3</v>
      </c>
    </row>
    <row r="66" spans="1:12" ht="15" thickBot="1">
      <c r="A66" s="75"/>
      <c r="B66" s="232"/>
      <c r="C66" s="232"/>
      <c r="D66" s="191"/>
      <c r="E66" s="67"/>
      <c r="F66" s="68"/>
      <c r="G66" s="69"/>
      <c r="H66" s="70"/>
      <c r="I66" s="70"/>
      <c r="J66" s="188" t="s">
        <v>1069</v>
      </c>
      <c r="K66" s="189" t="s">
        <v>1070</v>
      </c>
      <c r="L66" s="190">
        <v>1</v>
      </c>
    </row>
    <row r="67" spans="1:12" s="165" customFormat="1" ht="15">
      <c r="A67" s="303">
        <v>1520</v>
      </c>
      <c r="B67" s="73"/>
      <c r="C67" s="73"/>
      <c r="D67" s="6" t="s">
        <v>1020</v>
      </c>
      <c r="E67" s="7"/>
      <c r="F67" s="8"/>
      <c r="G67" s="9" t="s">
        <v>2075</v>
      </c>
      <c r="H67" s="10" t="s">
        <v>1048</v>
      </c>
      <c r="I67" s="10" t="s">
        <v>2075</v>
      </c>
      <c r="J67" s="11"/>
      <c r="K67" s="12"/>
      <c r="L67" s="13"/>
    </row>
    <row r="68" spans="1:12" ht="15" thickBot="1">
      <c r="A68" s="75"/>
      <c r="B68" s="232">
        <v>15200</v>
      </c>
      <c r="C68" s="232">
        <v>152000</v>
      </c>
      <c r="D68" s="191" t="s">
        <v>1020</v>
      </c>
      <c r="E68" s="67"/>
      <c r="F68" s="68"/>
      <c r="G68" s="69" t="s">
        <v>2075</v>
      </c>
      <c r="H68" s="70" t="s">
        <v>1048</v>
      </c>
      <c r="I68" s="70" t="s">
        <v>2075</v>
      </c>
      <c r="J68" s="188"/>
      <c r="K68" s="189"/>
      <c r="L68" s="190"/>
    </row>
    <row r="69" spans="1:12" s="165" customFormat="1" ht="15">
      <c r="A69" s="303">
        <v>1590</v>
      </c>
      <c r="B69" s="73"/>
      <c r="C69" s="73"/>
      <c r="D69" s="6" t="s">
        <v>1021</v>
      </c>
      <c r="E69" s="7"/>
      <c r="F69" s="8"/>
      <c r="G69" s="9">
        <f>G70</f>
        <v>1.3</v>
      </c>
      <c r="H69" s="10" t="s">
        <v>1048</v>
      </c>
      <c r="I69" s="10" t="s">
        <v>1048</v>
      </c>
      <c r="J69" s="11"/>
      <c r="K69" s="12"/>
      <c r="L69" s="13"/>
    </row>
    <row r="70" spans="1:12" ht="15" thickBot="1">
      <c r="A70" s="75"/>
      <c r="B70" s="232">
        <v>15900</v>
      </c>
      <c r="C70" s="232">
        <v>159000</v>
      </c>
      <c r="D70" s="191" t="s">
        <v>1021</v>
      </c>
      <c r="E70" s="186">
        <v>990</v>
      </c>
      <c r="F70" s="323" t="s">
        <v>2027</v>
      </c>
      <c r="G70" s="69">
        <f>MEDIAN(G4:G7,G9,G12,G14,G16,G23,G27,G32,G36,G43,G60,G62,G64)</f>
        <v>1.3</v>
      </c>
      <c r="H70" s="70" t="s">
        <v>1048</v>
      </c>
      <c r="I70" s="70" t="s">
        <v>1048</v>
      </c>
      <c r="J70" s="188"/>
      <c r="K70" s="189"/>
      <c r="L70" s="190"/>
    </row>
    <row r="72" spans="1:12">
      <c r="A72" s="168" t="s">
        <v>182</v>
      </c>
    </row>
    <row r="73" spans="1:12">
      <c r="A73" s="168" t="s">
        <v>183</v>
      </c>
    </row>
  </sheetData>
  <sheetProtection algorithmName="SHA-512" hashValue="2Y6wN/gctJaxW1M1C0vNdHBXNNCzePLQoBh5kSxVZyW8fwFHs54LtTTnZw6bV4bFRACb4oO66iDYHTO3KoC+uQ==" saltValue="Zl/uW6Wb7vuQ9e9Ak4T1zw==" spinCount="100000" sheet="1" formatCells="0" formatColumns="0" formatRows="0" insertColumns="0" insertRows="0" insertHyperlinks="0" deleteColumns="0" deleteRows="0" sort="0" autoFilter="0" pivotTables="0"/>
  <mergeCells count="7">
    <mergeCell ref="A1:D1"/>
    <mergeCell ref="A2:C2"/>
    <mergeCell ref="J1:L1"/>
    <mergeCell ref="G1:G2"/>
    <mergeCell ref="I1:I2"/>
    <mergeCell ref="H1:H2"/>
    <mergeCell ref="E1:F1"/>
  </mergeCells>
  <pageMargins left="0.70866141732283472" right="0.70866141732283472" top="0.74803149606299213" bottom="0.74803149606299213" header="0.31496062992125984" footer="0.31496062992125984"/>
  <pageSetup scale="44"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616"/>
  <sheetViews>
    <sheetView zoomScaleNormal="100" workbookViewId="0">
      <selection sqref="A1:B1"/>
    </sheetView>
  </sheetViews>
  <sheetFormatPr defaultRowHeight="14.25"/>
  <cols>
    <col min="1" max="1" width="4.7109375" style="79" customWidth="1"/>
    <col min="2" max="2" width="83.140625" style="78" customWidth="1"/>
    <col min="3" max="3" width="8.5703125" style="78" customWidth="1"/>
    <col min="4" max="4" width="11.5703125" style="78" customWidth="1"/>
    <col min="5" max="5" width="13.5703125" style="78" customWidth="1"/>
    <col min="6" max="6" width="7.28515625" style="79" customWidth="1"/>
    <col min="7" max="7" width="103.7109375" style="78" customWidth="1"/>
    <col min="8" max="8" width="6.7109375" style="78" customWidth="1"/>
    <col min="9" max="9" width="8.7109375" style="78" customWidth="1"/>
    <col min="10" max="10" width="160.7109375" style="78" customWidth="1"/>
    <col min="11" max="11" width="6.7109375" style="78" customWidth="1"/>
    <col min="12" max="16384" width="9.140625" style="78"/>
  </cols>
  <sheetData>
    <row r="1" spans="1:11">
      <c r="A1" s="537" t="s">
        <v>1853</v>
      </c>
      <c r="B1" s="534"/>
      <c r="C1" s="535" t="s">
        <v>46</v>
      </c>
      <c r="D1" s="535" t="s">
        <v>1045</v>
      </c>
      <c r="E1" s="535" t="s">
        <v>1046</v>
      </c>
      <c r="F1" s="529" t="s">
        <v>1854</v>
      </c>
      <c r="G1" s="529"/>
      <c r="H1" s="529"/>
      <c r="I1" s="532" t="s">
        <v>43</v>
      </c>
      <c r="J1" s="532"/>
      <c r="K1" s="533"/>
    </row>
    <row r="2" spans="1:11" ht="15" thickBot="1">
      <c r="A2" s="291" t="s">
        <v>0</v>
      </c>
      <c r="B2" s="5" t="s">
        <v>44</v>
      </c>
      <c r="C2" s="536"/>
      <c r="D2" s="536"/>
      <c r="E2" s="536"/>
      <c r="F2" s="414" t="s">
        <v>0</v>
      </c>
      <c r="G2" s="414" t="s">
        <v>44</v>
      </c>
      <c r="H2" s="414" t="s">
        <v>45</v>
      </c>
      <c r="I2" s="49" t="s">
        <v>0</v>
      </c>
      <c r="J2" s="50" t="s">
        <v>1024</v>
      </c>
      <c r="K2" s="51" t="s">
        <v>45</v>
      </c>
    </row>
    <row r="3" spans="1:11">
      <c r="A3" s="506">
        <v>127</v>
      </c>
      <c r="B3" s="99" t="s">
        <v>2038</v>
      </c>
      <c r="C3" s="111">
        <f>MEDIAN(H3,H18,H38,H65,H109,H114,H120)</f>
        <v>3</v>
      </c>
      <c r="D3" s="112" t="s">
        <v>1048</v>
      </c>
      <c r="E3" s="112" t="s">
        <v>1047</v>
      </c>
      <c r="F3" s="262" t="s">
        <v>256</v>
      </c>
      <c r="G3" s="87" t="s">
        <v>185</v>
      </c>
      <c r="H3" s="453">
        <f>MEDIAN(H4:H17)</f>
        <v>2.5</v>
      </c>
      <c r="I3" s="435"/>
      <c r="J3" s="435"/>
      <c r="K3" s="504"/>
    </row>
    <row r="4" spans="1:11">
      <c r="A4" s="507"/>
      <c r="B4" s="99"/>
      <c r="C4" s="111"/>
      <c r="D4" s="112"/>
      <c r="E4" s="112"/>
      <c r="F4" s="262" t="s">
        <v>257</v>
      </c>
      <c r="G4" s="96" t="s">
        <v>186</v>
      </c>
      <c r="H4" s="454">
        <f>MEDIAN(K4:K8)</f>
        <v>3</v>
      </c>
      <c r="I4" s="115" t="s">
        <v>1734</v>
      </c>
      <c r="J4" s="116" t="s">
        <v>1735</v>
      </c>
      <c r="K4" s="117">
        <v>3</v>
      </c>
    </row>
    <row r="5" spans="1:11">
      <c r="A5" s="507"/>
      <c r="B5" s="99"/>
      <c r="C5" s="111"/>
      <c r="D5" s="112"/>
      <c r="E5" s="112"/>
      <c r="F5" s="262"/>
      <c r="G5" s="87"/>
      <c r="H5" s="454"/>
      <c r="I5" s="115" t="s">
        <v>1736</v>
      </c>
      <c r="J5" s="116" t="s">
        <v>1737</v>
      </c>
      <c r="K5" s="117">
        <v>6</v>
      </c>
    </row>
    <row r="6" spans="1:11">
      <c r="A6" s="507"/>
      <c r="B6" s="99"/>
      <c r="C6" s="111"/>
      <c r="D6" s="112"/>
      <c r="E6" s="112"/>
      <c r="F6" s="262"/>
      <c r="G6" s="87"/>
      <c r="H6" s="454"/>
      <c r="I6" s="115" t="s">
        <v>1738</v>
      </c>
      <c r="J6" s="116" t="s">
        <v>1739</v>
      </c>
      <c r="K6" s="117">
        <v>2.2999999999999998</v>
      </c>
    </row>
    <row r="7" spans="1:11">
      <c r="A7" s="507"/>
      <c r="B7" s="99"/>
      <c r="C7" s="111"/>
      <c r="D7" s="112"/>
      <c r="E7" s="112"/>
      <c r="F7" s="262"/>
      <c r="G7" s="87"/>
      <c r="H7" s="454"/>
      <c r="I7" s="115" t="s">
        <v>1374</v>
      </c>
      <c r="J7" s="116" t="s">
        <v>1375</v>
      </c>
      <c r="K7" s="117">
        <v>2</v>
      </c>
    </row>
    <row r="8" spans="1:11">
      <c r="A8" s="507"/>
      <c r="B8" s="99"/>
      <c r="C8" s="111"/>
      <c r="D8" s="112"/>
      <c r="E8" s="112"/>
      <c r="F8" s="345"/>
      <c r="G8" s="134"/>
      <c r="H8" s="455"/>
      <c r="I8" s="129" t="s">
        <v>1608</v>
      </c>
      <c r="J8" s="130" t="s">
        <v>1609</v>
      </c>
      <c r="K8" s="131">
        <v>3.5</v>
      </c>
    </row>
    <row r="9" spans="1:11">
      <c r="A9" s="507"/>
      <c r="B9" s="99"/>
      <c r="C9" s="111"/>
      <c r="D9" s="112"/>
      <c r="E9" s="112"/>
      <c r="F9" s="456" t="s">
        <v>258</v>
      </c>
      <c r="G9" s="457" t="s">
        <v>187</v>
      </c>
      <c r="H9" s="454">
        <f>MEDIAN(K9:K10)</f>
        <v>2</v>
      </c>
      <c r="I9" s="407" t="s">
        <v>1724</v>
      </c>
      <c r="J9" s="408" t="s">
        <v>1725</v>
      </c>
      <c r="K9" s="409">
        <v>2</v>
      </c>
    </row>
    <row r="10" spans="1:11">
      <c r="A10" s="507"/>
      <c r="B10" s="99"/>
      <c r="C10" s="111"/>
      <c r="D10" s="112"/>
      <c r="E10" s="112"/>
      <c r="F10" s="345"/>
      <c r="G10" s="134"/>
      <c r="H10" s="455"/>
      <c r="I10" s="379" t="s">
        <v>1374</v>
      </c>
      <c r="J10" s="380" t="s">
        <v>1375</v>
      </c>
      <c r="K10" s="381">
        <v>2</v>
      </c>
    </row>
    <row r="11" spans="1:11">
      <c r="A11" s="507"/>
      <c r="B11" s="99"/>
      <c r="C11" s="111"/>
      <c r="D11" s="112"/>
      <c r="E11" s="112"/>
      <c r="F11" s="458" t="s">
        <v>259</v>
      </c>
      <c r="G11" s="459" t="s">
        <v>188</v>
      </c>
      <c r="H11" s="460">
        <f>MEDIAN(K11)</f>
        <v>2.2999999999999998</v>
      </c>
      <c r="I11" s="286" t="s">
        <v>1738</v>
      </c>
      <c r="J11" s="287" t="s">
        <v>1739</v>
      </c>
      <c r="K11" s="399">
        <v>2.2999999999999998</v>
      </c>
    </row>
    <row r="12" spans="1:11">
      <c r="A12" s="507"/>
      <c r="B12" s="99"/>
      <c r="C12" s="111"/>
      <c r="D12" s="112"/>
      <c r="E12" s="112"/>
      <c r="F12" s="456" t="s">
        <v>260</v>
      </c>
      <c r="G12" s="457" t="s">
        <v>189</v>
      </c>
      <c r="H12" s="454">
        <f>MEDIAN(K12:K13)</f>
        <v>2.5</v>
      </c>
      <c r="I12" s="407" t="s">
        <v>1374</v>
      </c>
      <c r="J12" s="408" t="s">
        <v>1375</v>
      </c>
      <c r="K12" s="409">
        <v>2</v>
      </c>
    </row>
    <row r="13" spans="1:11">
      <c r="A13" s="507"/>
      <c r="B13" s="99"/>
      <c r="C13" s="111"/>
      <c r="D13" s="112"/>
      <c r="E13" s="112"/>
      <c r="F13" s="345"/>
      <c r="G13" s="134"/>
      <c r="H13" s="455"/>
      <c r="I13" s="379" t="s">
        <v>1305</v>
      </c>
      <c r="J13" s="380" t="s">
        <v>1306</v>
      </c>
      <c r="K13" s="381">
        <v>3</v>
      </c>
    </row>
    <row r="14" spans="1:11">
      <c r="A14" s="507"/>
      <c r="B14" s="99"/>
      <c r="C14" s="111"/>
      <c r="D14" s="112"/>
      <c r="E14" s="112"/>
      <c r="F14" s="262" t="s">
        <v>261</v>
      </c>
      <c r="G14" s="91" t="s">
        <v>190</v>
      </c>
      <c r="H14" s="454">
        <f>MEDIAN(K14:K15)</f>
        <v>2.9</v>
      </c>
      <c r="I14" s="115" t="s">
        <v>1740</v>
      </c>
      <c r="J14" s="116" t="s">
        <v>1741</v>
      </c>
      <c r="K14" s="117">
        <v>2</v>
      </c>
    </row>
    <row r="15" spans="1:11">
      <c r="A15" s="507"/>
      <c r="B15" s="99"/>
      <c r="C15" s="111"/>
      <c r="D15" s="112"/>
      <c r="E15" s="112"/>
      <c r="F15" s="345"/>
      <c r="G15" s="143"/>
      <c r="H15" s="455"/>
      <c r="I15" s="129" t="s">
        <v>1742</v>
      </c>
      <c r="J15" s="130" t="s">
        <v>1743</v>
      </c>
      <c r="K15" s="131">
        <v>3.8</v>
      </c>
    </row>
    <row r="16" spans="1:11">
      <c r="A16" s="507"/>
      <c r="B16" s="99"/>
      <c r="C16" s="111"/>
      <c r="D16" s="112"/>
      <c r="E16" s="112"/>
      <c r="F16" s="458" t="s">
        <v>262</v>
      </c>
      <c r="G16" s="281" t="s">
        <v>191</v>
      </c>
      <c r="H16" s="460">
        <v>2.5</v>
      </c>
      <c r="I16" s="451"/>
      <c r="J16" s="451"/>
      <c r="K16" s="399"/>
    </row>
    <row r="17" spans="1:11">
      <c r="A17" s="507"/>
      <c r="B17" s="99"/>
      <c r="C17" s="111"/>
      <c r="D17" s="112"/>
      <c r="E17" s="112"/>
      <c r="F17" s="461" t="s">
        <v>192</v>
      </c>
      <c r="G17" s="147" t="s">
        <v>193</v>
      </c>
      <c r="H17" s="455">
        <v>2.5</v>
      </c>
      <c r="I17" s="451"/>
      <c r="J17" s="451"/>
      <c r="K17" s="399"/>
    </row>
    <row r="18" spans="1:11">
      <c r="A18" s="507"/>
      <c r="B18" s="105"/>
      <c r="C18" s="111"/>
      <c r="D18" s="112"/>
      <c r="E18" s="112"/>
      <c r="F18" s="462" t="s">
        <v>233</v>
      </c>
      <c r="G18" s="463" t="s">
        <v>194</v>
      </c>
      <c r="H18" s="464">
        <f>MEDIAN(H19:H37)</f>
        <v>2.83</v>
      </c>
      <c r="I18" s="435"/>
      <c r="J18" s="435"/>
      <c r="K18" s="117"/>
    </row>
    <row r="19" spans="1:11">
      <c r="A19" s="507"/>
      <c r="B19" s="105"/>
      <c r="C19" s="111"/>
      <c r="D19" s="112"/>
      <c r="E19" s="112"/>
      <c r="F19" s="262" t="s">
        <v>263</v>
      </c>
      <c r="G19" s="91" t="s">
        <v>195</v>
      </c>
      <c r="H19" s="454">
        <f>MEDIAN(K19:K22)</f>
        <v>3.25</v>
      </c>
      <c r="I19" s="115" t="s">
        <v>1303</v>
      </c>
      <c r="J19" s="116" t="s">
        <v>1304</v>
      </c>
      <c r="K19" s="117">
        <v>2.2999999999999998</v>
      </c>
    </row>
    <row r="20" spans="1:11">
      <c r="A20" s="507"/>
      <c r="B20" s="105"/>
      <c r="C20" s="111"/>
      <c r="D20" s="112"/>
      <c r="E20" s="112"/>
      <c r="F20" s="261"/>
      <c r="G20" s="89"/>
      <c r="H20" s="454"/>
      <c r="I20" s="115" t="s">
        <v>1305</v>
      </c>
      <c r="J20" s="116" t="s">
        <v>1306</v>
      </c>
      <c r="K20" s="117">
        <v>3</v>
      </c>
    </row>
    <row r="21" spans="1:11">
      <c r="A21" s="507"/>
      <c r="B21" s="105"/>
      <c r="C21" s="111"/>
      <c r="D21" s="112"/>
      <c r="E21" s="112"/>
      <c r="F21" s="261"/>
      <c r="G21" s="89"/>
      <c r="H21" s="454"/>
      <c r="I21" s="115" t="s">
        <v>1716</v>
      </c>
      <c r="J21" s="116" t="s">
        <v>1715</v>
      </c>
      <c r="K21" s="117">
        <v>3.5</v>
      </c>
    </row>
    <row r="22" spans="1:11">
      <c r="A22" s="507"/>
      <c r="B22" s="105"/>
      <c r="C22" s="111"/>
      <c r="D22" s="112"/>
      <c r="E22" s="112"/>
      <c r="F22" s="344"/>
      <c r="G22" s="141"/>
      <c r="H22" s="455"/>
      <c r="I22" s="129" t="s">
        <v>1717</v>
      </c>
      <c r="J22" s="130" t="s">
        <v>1718</v>
      </c>
      <c r="K22" s="131">
        <v>4.5</v>
      </c>
    </row>
    <row r="23" spans="1:11">
      <c r="A23" s="507"/>
      <c r="B23" s="105"/>
      <c r="C23" s="111"/>
      <c r="D23" s="112"/>
      <c r="E23" s="112"/>
      <c r="F23" s="261" t="s">
        <v>234</v>
      </c>
      <c r="G23" s="91" t="s">
        <v>196</v>
      </c>
      <c r="H23" s="454">
        <f>MEDIAN(K23:K25)</f>
        <v>3</v>
      </c>
      <c r="I23" s="115" t="s">
        <v>1722</v>
      </c>
      <c r="J23" s="116" t="s">
        <v>1723</v>
      </c>
      <c r="K23" s="117">
        <v>4</v>
      </c>
    </row>
    <row r="24" spans="1:11">
      <c r="A24" s="507"/>
      <c r="B24" s="105"/>
      <c r="C24" s="111"/>
      <c r="D24" s="112"/>
      <c r="E24" s="112"/>
      <c r="F24" s="261"/>
      <c r="G24" s="91"/>
      <c r="H24" s="454"/>
      <c r="I24" s="115" t="s">
        <v>1724</v>
      </c>
      <c r="J24" s="116" t="s">
        <v>1725</v>
      </c>
      <c r="K24" s="117">
        <v>2</v>
      </c>
    </row>
    <row r="25" spans="1:11">
      <c r="A25" s="507"/>
      <c r="B25" s="105"/>
      <c r="C25" s="111"/>
      <c r="D25" s="112"/>
      <c r="E25" s="112"/>
      <c r="F25" s="344"/>
      <c r="G25" s="143"/>
      <c r="H25" s="455"/>
      <c r="I25" s="129" t="s">
        <v>1726</v>
      </c>
      <c r="J25" s="130" t="s">
        <v>1727</v>
      </c>
      <c r="K25" s="131">
        <v>3</v>
      </c>
    </row>
    <row r="26" spans="1:11">
      <c r="A26" s="507"/>
      <c r="B26" s="105"/>
      <c r="C26" s="111"/>
      <c r="D26" s="112"/>
      <c r="E26" s="112"/>
      <c r="F26" s="262" t="s">
        <v>264</v>
      </c>
      <c r="G26" s="91" t="s">
        <v>197</v>
      </c>
      <c r="H26" s="454">
        <f>MEDIAN(K26:K28)</f>
        <v>3</v>
      </c>
      <c r="I26" s="115" t="s">
        <v>1608</v>
      </c>
      <c r="J26" s="116" t="s">
        <v>1609</v>
      </c>
      <c r="K26" s="117">
        <v>3.5</v>
      </c>
    </row>
    <row r="27" spans="1:11">
      <c r="A27" s="507"/>
      <c r="B27" s="105"/>
      <c r="C27" s="111"/>
      <c r="D27" s="112"/>
      <c r="E27" s="112"/>
      <c r="F27" s="261"/>
      <c r="G27" s="89"/>
      <c r="H27" s="454"/>
      <c r="I27" s="115" t="s">
        <v>1305</v>
      </c>
      <c r="J27" s="116" t="s">
        <v>1306</v>
      </c>
      <c r="K27" s="117">
        <v>3</v>
      </c>
    </row>
    <row r="28" spans="1:11">
      <c r="A28" s="507"/>
      <c r="B28" s="105"/>
      <c r="C28" s="111"/>
      <c r="D28" s="112"/>
      <c r="E28" s="112"/>
      <c r="F28" s="344"/>
      <c r="G28" s="141"/>
      <c r="H28" s="455"/>
      <c r="I28" s="129" t="s">
        <v>1374</v>
      </c>
      <c r="J28" s="130" t="s">
        <v>1375</v>
      </c>
      <c r="K28" s="131">
        <v>2</v>
      </c>
    </row>
    <row r="29" spans="1:11">
      <c r="A29" s="507"/>
      <c r="B29" s="105"/>
      <c r="C29" s="111"/>
      <c r="D29" s="112"/>
      <c r="E29" s="112"/>
      <c r="F29" s="262" t="s">
        <v>265</v>
      </c>
      <c r="G29" s="91" t="s">
        <v>198</v>
      </c>
      <c r="H29" s="454">
        <f>MEDIAN(K29:K32)</f>
        <v>2.65</v>
      </c>
      <c r="I29" s="115" t="s">
        <v>1732</v>
      </c>
      <c r="J29" s="116" t="s">
        <v>1733</v>
      </c>
      <c r="K29" s="117">
        <v>5</v>
      </c>
    </row>
    <row r="30" spans="1:11">
      <c r="A30" s="507"/>
      <c r="B30" s="105"/>
      <c r="C30" s="111"/>
      <c r="D30" s="112"/>
      <c r="E30" s="112"/>
      <c r="F30" s="262"/>
      <c r="G30" s="91"/>
      <c r="H30" s="454"/>
      <c r="I30" s="115" t="s">
        <v>1374</v>
      </c>
      <c r="J30" s="116" t="s">
        <v>1375</v>
      </c>
      <c r="K30" s="117">
        <v>2</v>
      </c>
    </row>
    <row r="31" spans="1:11">
      <c r="A31" s="507"/>
      <c r="B31" s="105"/>
      <c r="C31" s="111"/>
      <c r="D31" s="112"/>
      <c r="E31" s="112"/>
      <c r="F31" s="261"/>
      <c r="G31" s="89"/>
      <c r="H31" s="454"/>
      <c r="I31" s="115" t="s">
        <v>1305</v>
      </c>
      <c r="J31" s="116" t="s">
        <v>1306</v>
      </c>
      <c r="K31" s="117">
        <v>3</v>
      </c>
    </row>
    <row r="32" spans="1:11">
      <c r="A32" s="507"/>
      <c r="B32" s="105"/>
      <c r="C32" s="111"/>
      <c r="D32" s="112"/>
      <c r="E32" s="112"/>
      <c r="F32" s="344"/>
      <c r="G32" s="141"/>
      <c r="H32" s="455"/>
      <c r="I32" s="129" t="s">
        <v>1303</v>
      </c>
      <c r="J32" s="130" t="s">
        <v>1304</v>
      </c>
      <c r="K32" s="131">
        <v>2.2999999999999998</v>
      </c>
    </row>
    <row r="33" spans="1:11">
      <c r="A33" s="507"/>
      <c r="B33" s="105"/>
      <c r="C33" s="111"/>
      <c r="D33" s="112"/>
      <c r="E33" s="112"/>
      <c r="F33" s="465" t="s">
        <v>266</v>
      </c>
      <c r="G33" s="466" t="s">
        <v>199</v>
      </c>
      <c r="H33" s="467">
        <f>MEDIAN(K33)</f>
        <v>2</v>
      </c>
      <c r="I33" s="379" t="s">
        <v>1374</v>
      </c>
      <c r="J33" s="380" t="s">
        <v>1375</v>
      </c>
      <c r="K33" s="381">
        <v>2</v>
      </c>
    </row>
    <row r="34" spans="1:11">
      <c r="A34" s="507"/>
      <c r="B34" s="105"/>
      <c r="C34" s="111"/>
      <c r="D34" s="112"/>
      <c r="E34" s="112"/>
      <c r="F34" s="262" t="s">
        <v>267</v>
      </c>
      <c r="G34" s="91" t="s">
        <v>200</v>
      </c>
      <c r="H34" s="454">
        <f>MEDIAN(K34:K35)</f>
        <v>2.15</v>
      </c>
      <c r="I34" s="115" t="s">
        <v>1374</v>
      </c>
      <c r="J34" s="116" t="s">
        <v>1375</v>
      </c>
      <c r="K34" s="117">
        <v>2</v>
      </c>
    </row>
    <row r="35" spans="1:11">
      <c r="A35" s="507"/>
      <c r="B35" s="105"/>
      <c r="C35" s="111"/>
      <c r="D35" s="112"/>
      <c r="E35" s="112"/>
      <c r="F35" s="345"/>
      <c r="G35" s="143"/>
      <c r="H35" s="455"/>
      <c r="I35" s="129" t="s">
        <v>1303</v>
      </c>
      <c r="J35" s="130" t="s">
        <v>1304</v>
      </c>
      <c r="K35" s="131">
        <v>2.2999999999999998</v>
      </c>
    </row>
    <row r="36" spans="1:11">
      <c r="A36" s="507"/>
      <c r="B36" s="99"/>
      <c r="C36" s="111"/>
      <c r="D36" s="112"/>
      <c r="E36" s="112"/>
      <c r="F36" s="458" t="s">
        <v>268</v>
      </c>
      <c r="G36" s="281" t="s">
        <v>201</v>
      </c>
      <c r="H36" s="460">
        <v>2.83</v>
      </c>
      <c r="I36" s="451"/>
      <c r="J36" s="451"/>
      <c r="K36" s="399"/>
    </row>
    <row r="37" spans="1:11">
      <c r="A37" s="507"/>
      <c r="B37" s="99"/>
      <c r="C37" s="111"/>
      <c r="D37" s="112"/>
      <c r="E37" s="112"/>
      <c r="F37" s="468" t="s">
        <v>202</v>
      </c>
      <c r="G37" s="281" t="s">
        <v>203</v>
      </c>
      <c r="H37" s="460">
        <v>2.83</v>
      </c>
      <c r="I37" s="451"/>
      <c r="J37" s="451"/>
      <c r="K37" s="399"/>
    </row>
    <row r="38" spans="1:11">
      <c r="A38" s="507"/>
      <c r="B38" s="105"/>
      <c r="C38" s="111"/>
      <c r="D38" s="112"/>
      <c r="E38" s="112"/>
      <c r="F38" s="261" t="s">
        <v>235</v>
      </c>
      <c r="G38" s="91" t="s">
        <v>236</v>
      </c>
      <c r="H38" s="454">
        <f>MEDIAN(H39:H64)</f>
        <v>3</v>
      </c>
      <c r="I38" s="435"/>
      <c r="J38" s="435"/>
      <c r="K38" s="117"/>
    </row>
    <row r="39" spans="1:11">
      <c r="A39" s="507"/>
      <c r="B39" s="105"/>
      <c r="C39" s="111"/>
      <c r="D39" s="112"/>
      <c r="E39" s="112"/>
      <c r="F39" s="262" t="s">
        <v>269</v>
      </c>
      <c r="G39" s="91" t="s">
        <v>204</v>
      </c>
      <c r="H39" s="454">
        <f>MEDIAN(K39:K43)</f>
        <v>3</v>
      </c>
      <c r="I39" s="115" t="s">
        <v>1291</v>
      </c>
      <c r="J39" s="116" t="s">
        <v>1292</v>
      </c>
      <c r="K39" s="117">
        <v>1.8</v>
      </c>
    </row>
    <row r="40" spans="1:11">
      <c r="A40" s="507"/>
      <c r="B40" s="105"/>
      <c r="C40" s="111"/>
      <c r="D40" s="112"/>
      <c r="E40" s="112"/>
      <c r="F40" s="261"/>
      <c r="G40" s="89"/>
      <c r="H40" s="454"/>
      <c r="I40" s="115" t="s">
        <v>1293</v>
      </c>
      <c r="J40" s="116" t="s">
        <v>1294</v>
      </c>
      <c r="K40" s="117">
        <v>3</v>
      </c>
    </row>
    <row r="41" spans="1:11">
      <c r="A41" s="507"/>
      <c r="B41" s="105"/>
      <c r="C41" s="111"/>
      <c r="D41" s="112"/>
      <c r="E41" s="112"/>
      <c r="F41" s="261"/>
      <c r="G41" s="89"/>
      <c r="H41" s="454"/>
      <c r="I41" s="115" t="s">
        <v>1295</v>
      </c>
      <c r="J41" s="116" t="s">
        <v>1296</v>
      </c>
      <c r="K41" s="117">
        <v>2.5</v>
      </c>
    </row>
    <row r="42" spans="1:11">
      <c r="A42" s="507"/>
      <c r="B42" s="105"/>
      <c r="C42" s="111"/>
      <c r="D42" s="112"/>
      <c r="E42" s="112"/>
      <c r="F42" s="261"/>
      <c r="G42" s="89"/>
      <c r="H42" s="454"/>
      <c r="I42" s="115" t="s">
        <v>1297</v>
      </c>
      <c r="J42" s="116" t="s">
        <v>1298</v>
      </c>
      <c r="K42" s="117">
        <v>3.3</v>
      </c>
    </row>
    <row r="43" spans="1:11">
      <c r="A43" s="507"/>
      <c r="B43" s="105"/>
      <c r="C43" s="111"/>
      <c r="D43" s="112"/>
      <c r="E43" s="112"/>
      <c r="F43" s="344"/>
      <c r="G43" s="141"/>
      <c r="H43" s="455"/>
      <c r="I43" s="129" t="s">
        <v>1299</v>
      </c>
      <c r="J43" s="130" t="s">
        <v>1300</v>
      </c>
      <c r="K43" s="131">
        <v>3.5</v>
      </c>
    </row>
    <row r="44" spans="1:11">
      <c r="A44" s="507"/>
      <c r="B44" s="105"/>
      <c r="C44" s="111"/>
      <c r="D44" s="112"/>
      <c r="E44" s="112"/>
      <c r="F44" s="262" t="s">
        <v>270</v>
      </c>
      <c r="G44" s="92" t="s">
        <v>205</v>
      </c>
      <c r="H44" s="454">
        <f>MEDIAN(K44:K50)</f>
        <v>2</v>
      </c>
      <c r="I44" s="115" t="s">
        <v>1291</v>
      </c>
      <c r="J44" s="116" t="s">
        <v>1292</v>
      </c>
      <c r="K44" s="117">
        <v>1.8</v>
      </c>
    </row>
    <row r="45" spans="1:11">
      <c r="A45" s="507"/>
      <c r="B45" s="105"/>
      <c r="C45" s="111"/>
      <c r="D45" s="112"/>
      <c r="E45" s="112"/>
      <c r="F45" s="261"/>
      <c r="G45" s="89"/>
      <c r="H45" s="454"/>
      <c r="I45" s="115" t="s">
        <v>1293</v>
      </c>
      <c r="J45" s="116" t="s">
        <v>1294</v>
      </c>
      <c r="K45" s="117">
        <v>3</v>
      </c>
    </row>
    <row r="46" spans="1:11">
      <c r="A46" s="507"/>
      <c r="B46" s="105"/>
      <c r="C46" s="111"/>
      <c r="D46" s="112"/>
      <c r="E46" s="112"/>
      <c r="F46" s="261"/>
      <c r="G46" s="89"/>
      <c r="H46" s="454"/>
      <c r="I46" s="115" t="s">
        <v>1341</v>
      </c>
      <c r="J46" s="116" t="s">
        <v>1342</v>
      </c>
      <c r="K46" s="117">
        <v>1.3</v>
      </c>
    </row>
    <row r="47" spans="1:11">
      <c r="A47" s="507"/>
      <c r="B47" s="105"/>
      <c r="C47" s="111"/>
      <c r="D47" s="112"/>
      <c r="E47" s="112"/>
      <c r="F47" s="261"/>
      <c r="G47" s="89"/>
      <c r="H47" s="454"/>
      <c r="I47" s="115" t="s">
        <v>1343</v>
      </c>
      <c r="J47" s="116" t="s">
        <v>1344</v>
      </c>
      <c r="K47" s="117">
        <v>2.8</v>
      </c>
    </row>
    <row r="48" spans="1:11">
      <c r="A48" s="507"/>
      <c r="B48" s="105"/>
      <c r="C48" s="111"/>
      <c r="D48" s="112"/>
      <c r="E48" s="112"/>
      <c r="F48" s="469"/>
      <c r="G48" s="470"/>
      <c r="H48" s="454"/>
      <c r="I48" s="115" t="s">
        <v>1614</v>
      </c>
      <c r="J48" s="116" t="s">
        <v>1615</v>
      </c>
      <c r="K48" s="117">
        <v>1.8</v>
      </c>
    </row>
    <row r="49" spans="1:11">
      <c r="A49" s="507"/>
      <c r="B49" s="105"/>
      <c r="C49" s="111"/>
      <c r="D49" s="112"/>
      <c r="E49" s="112"/>
      <c r="F49" s="469"/>
      <c r="G49" s="470"/>
      <c r="H49" s="454"/>
      <c r="I49" s="115" t="s">
        <v>1416</v>
      </c>
      <c r="J49" s="116" t="s">
        <v>1417</v>
      </c>
      <c r="K49" s="117">
        <v>2</v>
      </c>
    </row>
    <row r="50" spans="1:11">
      <c r="A50" s="507"/>
      <c r="B50" s="105"/>
      <c r="C50" s="111"/>
      <c r="D50" s="112"/>
      <c r="E50" s="112"/>
      <c r="F50" s="471"/>
      <c r="G50" s="472"/>
      <c r="H50" s="455"/>
      <c r="I50" s="129">
        <v>11765</v>
      </c>
      <c r="J50" s="130" t="s">
        <v>1419</v>
      </c>
      <c r="K50" s="131">
        <v>4</v>
      </c>
    </row>
    <row r="51" spans="1:11">
      <c r="A51" s="507"/>
      <c r="B51" s="105"/>
      <c r="C51" s="111"/>
      <c r="D51" s="112"/>
      <c r="E51" s="112"/>
      <c r="F51" s="456" t="s">
        <v>271</v>
      </c>
      <c r="G51" s="473" t="s">
        <v>206</v>
      </c>
      <c r="H51" s="454">
        <f>MEDIAN(K51:K56)</f>
        <v>2.4</v>
      </c>
      <c r="I51" s="407" t="s">
        <v>1612</v>
      </c>
      <c r="J51" s="408" t="s">
        <v>1613</v>
      </c>
      <c r="K51" s="409">
        <v>2.2999999999999998</v>
      </c>
    </row>
    <row r="52" spans="1:11">
      <c r="A52" s="507"/>
      <c r="B52" s="105"/>
      <c r="C52" s="111"/>
      <c r="D52" s="112"/>
      <c r="E52" s="112"/>
      <c r="F52" s="456"/>
      <c r="G52" s="473"/>
      <c r="H52" s="454"/>
      <c r="I52" s="407" t="s">
        <v>1414</v>
      </c>
      <c r="J52" s="408" t="s">
        <v>1415</v>
      </c>
      <c r="K52" s="409">
        <v>2.5</v>
      </c>
    </row>
    <row r="53" spans="1:11">
      <c r="A53" s="507"/>
      <c r="B53" s="105"/>
      <c r="C53" s="111"/>
      <c r="D53" s="112"/>
      <c r="E53" s="112"/>
      <c r="F53" s="469"/>
      <c r="G53" s="470"/>
      <c r="H53" s="454"/>
      <c r="I53" s="407" t="s">
        <v>1614</v>
      </c>
      <c r="J53" s="408" t="s">
        <v>1615</v>
      </c>
      <c r="K53" s="409">
        <v>1.8</v>
      </c>
    </row>
    <row r="54" spans="1:11">
      <c r="A54" s="507"/>
      <c r="B54" s="105"/>
      <c r="C54" s="111"/>
      <c r="D54" s="112"/>
      <c r="E54" s="112"/>
      <c r="F54" s="469"/>
      <c r="G54" s="470"/>
      <c r="H54" s="454"/>
      <c r="I54" s="407" t="s">
        <v>1616</v>
      </c>
      <c r="J54" s="408" t="s">
        <v>1617</v>
      </c>
      <c r="K54" s="409">
        <v>2.5</v>
      </c>
    </row>
    <row r="55" spans="1:11">
      <c r="A55" s="507"/>
      <c r="B55" s="99"/>
      <c r="C55" s="111"/>
      <c r="D55" s="112"/>
      <c r="E55" s="112"/>
      <c r="F55" s="469"/>
      <c r="G55" s="470"/>
      <c r="H55" s="454"/>
      <c r="I55" s="407" t="s">
        <v>1416</v>
      </c>
      <c r="J55" s="408" t="s">
        <v>1417</v>
      </c>
      <c r="K55" s="409">
        <v>2</v>
      </c>
    </row>
    <row r="56" spans="1:11">
      <c r="A56" s="507"/>
      <c r="B56" s="99"/>
      <c r="C56" s="111"/>
      <c r="D56" s="112"/>
      <c r="E56" s="112"/>
      <c r="F56" s="471"/>
      <c r="G56" s="472"/>
      <c r="H56" s="455"/>
      <c r="I56" s="379">
        <v>11765</v>
      </c>
      <c r="J56" s="380" t="s">
        <v>1419</v>
      </c>
      <c r="K56" s="381">
        <v>4</v>
      </c>
    </row>
    <row r="57" spans="1:11">
      <c r="A57" s="507"/>
      <c r="B57" s="99"/>
      <c r="C57" s="111"/>
      <c r="D57" s="112"/>
      <c r="E57" s="112"/>
      <c r="F57" s="469" t="s">
        <v>237</v>
      </c>
      <c r="G57" s="474" t="s">
        <v>207</v>
      </c>
      <c r="H57" s="454">
        <f>MEDIAN(K57:K59)</f>
        <v>3.5</v>
      </c>
      <c r="I57" s="115" t="s">
        <v>1720</v>
      </c>
      <c r="J57" s="116" t="s">
        <v>1721</v>
      </c>
      <c r="K57" s="117">
        <v>4</v>
      </c>
    </row>
    <row r="58" spans="1:11">
      <c r="A58" s="507"/>
      <c r="B58" s="99"/>
      <c r="C58" s="111"/>
      <c r="D58" s="112"/>
      <c r="E58" s="112"/>
      <c r="F58" s="469"/>
      <c r="G58" s="470"/>
      <c r="H58" s="454"/>
      <c r="I58" s="115" t="s">
        <v>1305</v>
      </c>
      <c r="J58" s="116" t="s">
        <v>1306</v>
      </c>
      <c r="K58" s="117">
        <v>3</v>
      </c>
    </row>
    <row r="59" spans="1:11">
      <c r="A59" s="507"/>
      <c r="B59" s="99"/>
      <c r="C59" s="111"/>
      <c r="D59" s="112"/>
      <c r="E59" s="112"/>
      <c r="F59" s="471"/>
      <c r="G59" s="472"/>
      <c r="H59" s="455"/>
      <c r="I59" s="129" t="s">
        <v>1608</v>
      </c>
      <c r="J59" s="130" t="s">
        <v>1609</v>
      </c>
      <c r="K59" s="131">
        <v>3.5</v>
      </c>
    </row>
    <row r="60" spans="1:11">
      <c r="A60" s="507"/>
      <c r="B60" s="99"/>
      <c r="C60" s="111"/>
      <c r="D60" s="112"/>
      <c r="E60" s="112"/>
      <c r="F60" s="456" t="s">
        <v>272</v>
      </c>
      <c r="G60" s="473" t="s">
        <v>208</v>
      </c>
      <c r="H60" s="454">
        <f>MEDIAN(K60:K62)</f>
        <v>3</v>
      </c>
      <c r="I60" s="407" t="s">
        <v>1620</v>
      </c>
      <c r="J60" s="408" t="s">
        <v>1621</v>
      </c>
      <c r="K60" s="409">
        <v>2</v>
      </c>
    </row>
    <row r="61" spans="1:11">
      <c r="A61" s="507"/>
      <c r="B61" s="99"/>
      <c r="C61" s="111"/>
      <c r="D61" s="112"/>
      <c r="E61" s="112"/>
      <c r="F61" s="469"/>
      <c r="G61" s="470"/>
      <c r="H61" s="454"/>
      <c r="I61" s="407" t="s">
        <v>1305</v>
      </c>
      <c r="J61" s="408" t="s">
        <v>1306</v>
      </c>
      <c r="K61" s="409">
        <v>3</v>
      </c>
    </row>
    <row r="62" spans="1:11">
      <c r="A62" s="507"/>
      <c r="B62" s="99"/>
      <c r="C62" s="111"/>
      <c r="D62" s="112"/>
      <c r="E62" s="112"/>
      <c r="F62" s="471"/>
      <c r="G62" s="472"/>
      <c r="H62" s="455"/>
      <c r="I62" s="379" t="s">
        <v>1608</v>
      </c>
      <c r="J62" s="380" t="s">
        <v>1609</v>
      </c>
      <c r="K62" s="381">
        <v>3.5</v>
      </c>
    </row>
    <row r="63" spans="1:11">
      <c r="A63" s="507"/>
      <c r="B63" s="99"/>
      <c r="C63" s="111"/>
      <c r="D63" s="112"/>
      <c r="E63" s="112"/>
      <c r="F63" s="475" t="s">
        <v>273</v>
      </c>
      <c r="G63" s="476" t="s">
        <v>209</v>
      </c>
      <c r="H63" s="460">
        <v>3</v>
      </c>
      <c r="I63" s="451"/>
      <c r="J63" s="451"/>
      <c r="K63" s="399"/>
    </row>
    <row r="64" spans="1:11">
      <c r="A64" s="507"/>
      <c r="B64" s="99"/>
      <c r="C64" s="111"/>
      <c r="D64" s="112"/>
      <c r="E64" s="112"/>
      <c r="F64" s="477" t="s">
        <v>210</v>
      </c>
      <c r="G64" s="476" t="s">
        <v>211</v>
      </c>
      <c r="H64" s="460">
        <v>3</v>
      </c>
      <c r="I64" s="451"/>
      <c r="J64" s="451"/>
      <c r="K64" s="399"/>
    </row>
    <row r="65" spans="1:11">
      <c r="A65" s="508"/>
      <c r="B65" s="99"/>
      <c r="C65" s="111"/>
      <c r="D65" s="263"/>
      <c r="E65" s="112"/>
      <c r="F65" s="261" t="s">
        <v>238</v>
      </c>
      <c r="G65" s="92" t="s">
        <v>212</v>
      </c>
      <c r="H65" s="454">
        <f>MEDIAN(H66:H108)</f>
        <v>3</v>
      </c>
      <c r="I65" s="435"/>
      <c r="J65" s="435"/>
      <c r="K65" s="117"/>
    </row>
    <row r="66" spans="1:11">
      <c r="A66" s="508"/>
      <c r="B66" s="99"/>
      <c r="C66" s="111"/>
      <c r="D66" s="263"/>
      <c r="E66" s="439"/>
      <c r="F66" s="456" t="s">
        <v>275</v>
      </c>
      <c r="G66" s="473" t="s">
        <v>274</v>
      </c>
      <c r="H66" s="454">
        <f>MEDIAN(K66:K77)</f>
        <v>3.3</v>
      </c>
      <c r="I66" s="407" t="s">
        <v>1448</v>
      </c>
      <c r="J66" s="408" t="s">
        <v>1449</v>
      </c>
      <c r="K66" s="409">
        <v>3.3</v>
      </c>
    </row>
    <row r="67" spans="1:11">
      <c r="A67" s="508"/>
      <c r="B67" s="99"/>
      <c r="C67" s="111"/>
      <c r="D67" s="263"/>
      <c r="E67" s="439"/>
      <c r="F67" s="469"/>
      <c r="G67" s="470"/>
      <c r="H67" s="454"/>
      <c r="I67" s="407" t="s">
        <v>1696</v>
      </c>
      <c r="J67" s="408" t="s">
        <v>1697</v>
      </c>
      <c r="K67" s="409">
        <v>6</v>
      </c>
    </row>
    <row r="68" spans="1:11">
      <c r="A68" s="508"/>
      <c r="B68" s="99"/>
      <c r="C68" s="111"/>
      <c r="D68" s="263"/>
      <c r="E68" s="439"/>
      <c r="F68" s="469"/>
      <c r="G68" s="470"/>
      <c r="H68" s="454"/>
      <c r="I68" s="407" t="s">
        <v>1450</v>
      </c>
      <c r="J68" s="408" t="s">
        <v>1451</v>
      </c>
      <c r="K68" s="409">
        <v>4</v>
      </c>
    </row>
    <row r="69" spans="1:11">
      <c r="A69" s="508"/>
      <c r="B69" s="99"/>
      <c r="C69" s="111"/>
      <c r="D69" s="263"/>
      <c r="E69" s="439"/>
      <c r="F69" s="469"/>
      <c r="G69" s="470"/>
      <c r="H69" s="454"/>
      <c r="I69" s="407" t="s">
        <v>1452</v>
      </c>
      <c r="J69" s="408" t="s">
        <v>1453</v>
      </c>
      <c r="K69" s="409">
        <v>2.2999999999999998</v>
      </c>
    </row>
    <row r="70" spans="1:11">
      <c r="A70" s="508"/>
      <c r="B70" s="99"/>
      <c r="C70" s="111"/>
      <c r="D70" s="263"/>
      <c r="E70" s="439"/>
      <c r="F70" s="469"/>
      <c r="G70" s="470"/>
      <c r="H70" s="454"/>
      <c r="I70" s="407" t="s">
        <v>1291</v>
      </c>
      <c r="J70" s="408" t="s">
        <v>1292</v>
      </c>
      <c r="K70" s="409">
        <v>1.8</v>
      </c>
    </row>
    <row r="71" spans="1:11">
      <c r="A71" s="508"/>
      <c r="B71" s="99"/>
      <c r="C71" s="111"/>
      <c r="D71" s="263"/>
      <c r="E71" s="439"/>
      <c r="F71" s="469"/>
      <c r="G71" s="470"/>
      <c r="H71" s="454"/>
      <c r="I71" s="407" t="s">
        <v>1293</v>
      </c>
      <c r="J71" s="408" t="s">
        <v>1294</v>
      </c>
      <c r="K71" s="409">
        <v>3</v>
      </c>
    </row>
    <row r="72" spans="1:11">
      <c r="A72" s="508"/>
      <c r="B72" s="99"/>
      <c r="C72" s="111"/>
      <c r="D72" s="263"/>
      <c r="E72" s="439"/>
      <c r="F72" s="469"/>
      <c r="G72" s="470"/>
      <c r="H72" s="454"/>
      <c r="I72" s="407" t="s">
        <v>1295</v>
      </c>
      <c r="J72" s="408" t="s">
        <v>1296</v>
      </c>
      <c r="K72" s="409">
        <v>2.5</v>
      </c>
    </row>
    <row r="73" spans="1:11">
      <c r="A73" s="508"/>
      <c r="B73" s="99"/>
      <c r="C73" s="111"/>
      <c r="D73" s="263"/>
      <c r="E73" s="439"/>
      <c r="F73" s="469"/>
      <c r="G73" s="470"/>
      <c r="H73" s="454"/>
      <c r="I73" s="407" t="s">
        <v>1297</v>
      </c>
      <c r="J73" s="408" t="s">
        <v>1298</v>
      </c>
      <c r="K73" s="409">
        <v>3.3</v>
      </c>
    </row>
    <row r="74" spans="1:11">
      <c r="A74" s="508"/>
      <c r="B74" s="99"/>
      <c r="C74" s="111"/>
      <c r="D74" s="263"/>
      <c r="E74" s="439"/>
      <c r="F74" s="469"/>
      <c r="G74" s="470"/>
      <c r="H74" s="454"/>
      <c r="I74" s="407" t="s">
        <v>1299</v>
      </c>
      <c r="J74" s="408" t="s">
        <v>1300</v>
      </c>
      <c r="K74" s="409">
        <v>3.5</v>
      </c>
    </row>
    <row r="75" spans="1:11">
      <c r="A75" s="508"/>
      <c r="B75" s="99"/>
      <c r="C75" s="111"/>
      <c r="D75" s="263"/>
      <c r="E75" s="439"/>
      <c r="F75" s="469"/>
      <c r="G75" s="470"/>
      <c r="H75" s="454"/>
      <c r="I75" s="407" t="s">
        <v>1674</v>
      </c>
      <c r="J75" s="408" t="s">
        <v>1675</v>
      </c>
      <c r="K75" s="409">
        <v>2.8</v>
      </c>
    </row>
    <row r="76" spans="1:11">
      <c r="A76" s="508"/>
      <c r="B76" s="99"/>
      <c r="C76" s="111"/>
      <c r="D76" s="263"/>
      <c r="E76" s="439"/>
      <c r="F76" s="469"/>
      <c r="G76" s="470"/>
      <c r="H76" s="454"/>
      <c r="I76" s="407" t="s">
        <v>1676</v>
      </c>
      <c r="J76" s="408" t="s">
        <v>1678</v>
      </c>
      <c r="K76" s="409">
        <v>4.5</v>
      </c>
    </row>
    <row r="77" spans="1:11">
      <c r="A77" s="508"/>
      <c r="B77" s="99"/>
      <c r="C77" s="111"/>
      <c r="D77" s="263"/>
      <c r="E77" s="439"/>
      <c r="F77" s="471"/>
      <c r="G77" s="472"/>
      <c r="H77" s="455"/>
      <c r="I77" s="379" t="s">
        <v>1677</v>
      </c>
      <c r="J77" s="380" t="s">
        <v>1679</v>
      </c>
      <c r="K77" s="381">
        <v>6.5</v>
      </c>
    </row>
    <row r="78" spans="1:11">
      <c r="A78" s="508"/>
      <c r="B78" s="99"/>
      <c r="C78" s="111"/>
      <c r="D78" s="263"/>
      <c r="E78" s="439"/>
      <c r="F78" s="469" t="s">
        <v>239</v>
      </c>
      <c r="G78" s="474" t="s">
        <v>213</v>
      </c>
      <c r="H78" s="454">
        <f>MEDIAN(K78:K84)</f>
        <v>3</v>
      </c>
      <c r="I78" s="115" t="s">
        <v>1416</v>
      </c>
      <c r="J78" s="116" t="s">
        <v>1417</v>
      </c>
      <c r="K78" s="117">
        <v>2</v>
      </c>
    </row>
    <row r="79" spans="1:11">
      <c r="A79" s="508"/>
      <c r="B79" s="99"/>
      <c r="C79" s="111"/>
      <c r="D79" s="263"/>
      <c r="E79" s="439"/>
      <c r="F79" s="469"/>
      <c r="G79" s="470"/>
      <c r="H79" s="454"/>
      <c r="I79" s="115">
        <v>11765</v>
      </c>
      <c r="J79" s="116" t="s">
        <v>1419</v>
      </c>
      <c r="K79" s="117">
        <v>4</v>
      </c>
    </row>
    <row r="80" spans="1:11">
      <c r="A80" s="508"/>
      <c r="B80" s="99"/>
      <c r="C80" s="111"/>
      <c r="D80" s="263"/>
      <c r="E80" s="439"/>
      <c r="F80" s="469"/>
      <c r="G80" s="470"/>
      <c r="H80" s="454"/>
      <c r="I80" s="115" t="s">
        <v>1291</v>
      </c>
      <c r="J80" s="116" t="s">
        <v>1292</v>
      </c>
      <c r="K80" s="117">
        <v>1.8</v>
      </c>
    </row>
    <row r="81" spans="1:11">
      <c r="A81" s="508"/>
      <c r="B81" s="99"/>
      <c r="C81" s="111"/>
      <c r="D81" s="263"/>
      <c r="E81" s="439"/>
      <c r="F81" s="469"/>
      <c r="G81" s="470"/>
      <c r="H81" s="454"/>
      <c r="I81" s="115" t="s">
        <v>1293</v>
      </c>
      <c r="J81" s="116" t="s">
        <v>1294</v>
      </c>
      <c r="K81" s="117">
        <v>3</v>
      </c>
    </row>
    <row r="82" spans="1:11">
      <c r="A82" s="508"/>
      <c r="B82" s="99"/>
      <c r="C82" s="111"/>
      <c r="D82" s="263"/>
      <c r="E82" s="439"/>
      <c r="F82" s="469"/>
      <c r="G82" s="470"/>
      <c r="H82" s="454"/>
      <c r="I82" s="115" t="s">
        <v>1295</v>
      </c>
      <c r="J82" s="116" t="s">
        <v>1296</v>
      </c>
      <c r="K82" s="117">
        <v>2.5</v>
      </c>
    </row>
    <row r="83" spans="1:11">
      <c r="A83" s="508"/>
      <c r="B83" s="99"/>
      <c r="C83" s="111"/>
      <c r="D83" s="263"/>
      <c r="E83" s="439"/>
      <c r="F83" s="469"/>
      <c r="G83" s="470"/>
      <c r="H83" s="454"/>
      <c r="I83" s="115" t="s">
        <v>1297</v>
      </c>
      <c r="J83" s="116" t="s">
        <v>1298</v>
      </c>
      <c r="K83" s="117">
        <v>3.3</v>
      </c>
    </row>
    <row r="84" spans="1:11">
      <c r="A84" s="508"/>
      <c r="B84" s="99"/>
      <c r="C84" s="111"/>
      <c r="D84" s="263"/>
      <c r="E84" s="439"/>
      <c r="F84" s="471"/>
      <c r="G84" s="472"/>
      <c r="H84" s="455"/>
      <c r="I84" s="129" t="s">
        <v>1299</v>
      </c>
      <c r="J84" s="130" t="s">
        <v>1300</v>
      </c>
      <c r="K84" s="131">
        <v>3.5</v>
      </c>
    </row>
    <row r="85" spans="1:11">
      <c r="A85" s="508"/>
      <c r="B85" s="99"/>
      <c r="C85" s="111"/>
      <c r="D85" s="263"/>
      <c r="E85" s="439"/>
      <c r="F85" s="456" t="s">
        <v>276</v>
      </c>
      <c r="G85" s="473" t="s">
        <v>214</v>
      </c>
      <c r="H85" s="454">
        <f>MEDIAN(K85:K91)</f>
        <v>3</v>
      </c>
      <c r="I85" s="115" t="s">
        <v>1666</v>
      </c>
      <c r="J85" s="116" t="s">
        <v>1719</v>
      </c>
      <c r="K85" s="117">
        <v>3</v>
      </c>
    </row>
    <row r="86" spans="1:11">
      <c r="A86" s="508"/>
      <c r="B86" s="99"/>
      <c r="C86" s="111"/>
      <c r="D86" s="263"/>
      <c r="E86" s="439"/>
      <c r="F86" s="469"/>
      <c r="G86" s="470"/>
      <c r="H86" s="454"/>
      <c r="I86" s="115" t="s">
        <v>1668</v>
      </c>
      <c r="J86" s="116" t="s">
        <v>1669</v>
      </c>
      <c r="K86" s="117">
        <v>5</v>
      </c>
    </row>
    <row r="87" spans="1:11">
      <c r="A87" s="508"/>
      <c r="B87" s="99"/>
      <c r="C87" s="111"/>
      <c r="D87" s="263"/>
      <c r="E87" s="439"/>
      <c r="F87" s="469"/>
      <c r="G87" s="470"/>
      <c r="H87" s="454"/>
      <c r="I87" s="115" t="s">
        <v>1291</v>
      </c>
      <c r="J87" s="116" t="s">
        <v>1292</v>
      </c>
      <c r="K87" s="117">
        <v>1.8</v>
      </c>
    </row>
    <row r="88" spans="1:11">
      <c r="A88" s="508"/>
      <c r="B88" s="99"/>
      <c r="C88" s="111"/>
      <c r="D88" s="263"/>
      <c r="E88" s="439"/>
      <c r="F88" s="469"/>
      <c r="G88" s="470"/>
      <c r="H88" s="454"/>
      <c r="I88" s="115" t="s">
        <v>1293</v>
      </c>
      <c r="J88" s="116" t="s">
        <v>1294</v>
      </c>
      <c r="K88" s="117">
        <v>3</v>
      </c>
    </row>
    <row r="89" spans="1:11">
      <c r="A89" s="508"/>
      <c r="B89" s="99"/>
      <c r="C89" s="111"/>
      <c r="D89" s="263"/>
      <c r="E89" s="439"/>
      <c r="F89" s="469"/>
      <c r="G89" s="470"/>
      <c r="H89" s="454"/>
      <c r="I89" s="115" t="s">
        <v>1295</v>
      </c>
      <c r="J89" s="116" t="s">
        <v>1296</v>
      </c>
      <c r="K89" s="117">
        <v>2.5</v>
      </c>
    </row>
    <row r="90" spans="1:11">
      <c r="A90" s="508"/>
      <c r="B90" s="99"/>
      <c r="C90" s="111"/>
      <c r="D90" s="263"/>
      <c r="E90" s="439"/>
      <c r="F90" s="469"/>
      <c r="G90" s="470"/>
      <c r="H90" s="454"/>
      <c r="I90" s="115" t="s">
        <v>1297</v>
      </c>
      <c r="J90" s="116" t="s">
        <v>1298</v>
      </c>
      <c r="K90" s="117">
        <v>3.3</v>
      </c>
    </row>
    <row r="91" spans="1:11">
      <c r="A91" s="508"/>
      <c r="B91" s="99"/>
      <c r="C91" s="111"/>
      <c r="D91" s="263"/>
      <c r="E91" s="439"/>
      <c r="F91" s="471"/>
      <c r="G91" s="472"/>
      <c r="H91" s="455"/>
      <c r="I91" s="129" t="s">
        <v>1299</v>
      </c>
      <c r="J91" s="130" t="s">
        <v>1300</v>
      </c>
      <c r="K91" s="131">
        <v>3.5</v>
      </c>
    </row>
    <row r="92" spans="1:11">
      <c r="A92" s="508"/>
      <c r="B92" s="99"/>
      <c r="C92" s="111"/>
      <c r="D92" s="263"/>
      <c r="E92" s="439"/>
      <c r="F92" s="456" t="s">
        <v>277</v>
      </c>
      <c r="G92" s="473" t="s">
        <v>215</v>
      </c>
      <c r="H92" s="454">
        <f>MEDIAN(K92:K95)</f>
        <v>4.5</v>
      </c>
      <c r="I92" s="407" t="s">
        <v>1685</v>
      </c>
      <c r="J92" s="408" t="s">
        <v>1686</v>
      </c>
      <c r="K92" s="409">
        <v>8</v>
      </c>
    </row>
    <row r="93" spans="1:11">
      <c r="A93" s="508"/>
      <c r="B93" s="99"/>
      <c r="C93" s="111"/>
      <c r="D93" s="263"/>
      <c r="E93" s="439"/>
      <c r="F93" s="469"/>
      <c r="G93" s="470"/>
      <c r="H93" s="454"/>
      <c r="I93" s="407" t="s">
        <v>1666</v>
      </c>
      <c r="J93" s="408" t="s">
        <v>1719</v>
      </c>
      <c r="K93" s="409">
        <v>3</v>
      </c>
    </row>
    <row r="94" spans="1:11">
      <c r="A94" s="508"/>
      <c r="B94" s="99"/>
      <c r="C94" s="111"/>
      <c r="D94" s="263"/>
      <c r="E94" s="439"/>
      <c r="F94" s="469"/>
      <c r="G94" s="470"/>
      <c r="H94" s="454"/>
      <c r="I94" s="407" t="s">
        <v>1668</v>
      </c>
      <c r="J94" s="408" t="s">
        <v>1669</v>
      </c>
      <c r="K94" s="409">
        <v>5</v>
      </c>
    </row>
    <row r="95" spans="1:11">
      <c r="A95" s="508"/>
      <c r="B95" s="99"/>
      <c r="C95" s="111"/>
      <c r="D95" s="263"/>
      <c r="E95" s="439"/>
      <c r="F95" s="471"/>
      <c r="G95" s="472"/>
      <c r="H95" s="455"/>
      <c r="I95" s="379" t="s">
        <v>1599</v>
      </c>
      <c r="J95" s="380" t="s">
        <v>1600</v>
      </c>
      <c r="K95" s="381">
        <v>4</v>
      </c>
    </row>
    <row r="96" spans="1:11">
      <c r="A96" s="508"/>
      <c r="B96" s="99"/>
      <c r="C96" s="111"/>
      <c r="D96" s="263"/>
      <c r="E96" s="439"/>
      <c r="F96" s="456" t="s">
        <v>278</v>
      </c>
      <c r="G96" s="473" t="s">
        <v>216</v>
      </c>
      <c r="H96" s="454">
        <f>MEDIAN(K96:K100)</f>
        <v>3</v>
      </c>
      <c r="I96" s="115" t="s">
        <v>1291</v>
      </c>
      <c r="J96" s="116" t="s">
        <v>1292</v>
      </c>
      <c r="K96" s="117">
        <v>1.8</v>
      </c>
    </row>
    <row r="97" spans="1:11">
      <c r="A97" s="508"/>
      <c r="B97" s="99"/>
      <c r="C97" s="111"/>
      <c r="D97" s="263"/>
      <c r="E97" s="439"/>
      <c r="F97" s="469"/>
      <c r="G97" s="470"/>
      <c r="H97" s="454"/>
      <c r="I97" s="115" t="s">
        <v>1293</v>
      </c>
      <c r="J97" s="116" t="s">
        <v>1294</v>
      </c>
      <c r="K97" s="117">
        <v>3</v>
      </c>
    </row>
    <row r="98" spans="1:11">
      <c r="A98" s="508"/>
      <c r="B98" s="99"/>
      <c r="C98" s="111"/>
      <c r="D98" s="263"/>
      <c r="E98" s="439"/>
      <c r="F98" s="469"/>
      <c r="G98" s="470"/>
      <c r="H98" s="454"/>
      <c r="I98" s="115" t="s">
        <v>1295</v>
      </c>
      <c r="J98" s="116" t="s">
        <v>1296</v>
      </c>
      <c r="K98" s="117">
        <v>2.5</v>
      </c>
    </row>
    <row r="99" spans="1:11">
      <c r="A99" s="508"/>
      <c r="B99" s="99"/>
      <c r="C99" s="111"/>
      <c r="D99" s="263"/>
      <c r="E99" s="439"/>
      <c r="F99" s="469"/>
      <c r="G99" s="470"/>
      <c r="H99" s="454"/>
      <c r="I99" s="115" t="s">
        <v>1297</v>
      </c>
      <c r="J99" s="116" t="s">
        <v>1298</v>
      </c>
      <c r="K99" s="117">
        <v>3.3</v>
      </c>
    </row>
    <row r="100" spans="1:11">
      <c r="A100" s="508"/>
      <c r="B100" s="99"/>
      <c r="C100" s="111"/>
      <c r="D100" s="263"/>
      <c r="E100" s="439"/>
      <c r="F100" s="471"/>
      <c r="G100" s="472"/>
      <c r="H100" s="455"/>
      <c r="I100" s="129" t="s">
        <v>1299</v>
      </c>
      <c r="J100" s="130" t="s">
        <v>1300</v>
      </c>
      <c r="K100" s="131">
        <v>3.5</v>
      </c>
    </row>
    <row r="101" spans="1:11">
      <c r="A101" s="508"/>
      <c r="B101" s="99"/>
      <c r="C101" s="111"/>
      <c r="D101" s="263"/>
      <c r="E101" s="439"/>
      <c r="F101" s="456" t="s">
        <v>279</v>
      </c>
      <c r="G101" s="473" t="s">
        <v>217</v>
      </c>
      <c r="H101" s="454">
        <f>MEDIAN(K101:K102)</f>
        <v>2.0499999999999998</v>
      </c>
      <c r="I101" s="115" t="s">
        <v>1291</v>
      </c>
      <c r="J101" s="116" t="s">
        <v>1292</v>
      </c>
      <c r="K101" s="117">
        <v>1.8</v>
      </c>
    </row>
    <row r="102" spans="1:11">
      <c r="A102" s="508"/>
      <c r="B102" s="99"/>
      <c r="C102" s="111"/>
      <c r="D102" s="263"/>
      <c r="E102" s="439"/>
      <c r="F102" s="471"/>
      <c r="G102" s="472"/>
      <c r="H102" s="455"/>
      <c r="I102" s="129" t="s">
        <v>1303</v>
      </c>
      <c r="J102" s="130" t="s">
        <v>1304</v>
      </c>
      <c r="K102" s="131">
        <v>2.2999999999999998</v>
      </c>
    </row>
    <row r="103" spans="1:11">
      <c r="A103" s="508"/>
      <c r="B103" s="99"/>
      <c r="C103" s="111"/>
      <c r="D103" s="263"/>
      <c r="E103" s="439"/>
      <c r="F103" s="456" t="s">
        <v>280</v>
      </c>
      <c r="G103" s="473" t="s">
        <v>218</v>
      </c>
      <c r="H103" s="454">
        <f>MEDIAN(K103:K106)</f>
        <v>3.25</v>
      </c>
      <c r="I103" s="407" t="s">
        <v>1303</v>
      </c>
      <c r="J103" s="408" t="s">
        <v>1304</v>
      </c>
      <c r="K103" s="409">
        <v>2.2999999999999998</v>
      </c>
    </row>
    <row r="104" spans="1:11">
      <c r="A104" s="508"/>
      <c r="B104" s="99"/>
      <c r="C104" s="111"/>
      <c r="D104" s="263"/>
      <c r="E104" s="439"/>
      <c r="F104" s="469"/>
      <c r="G104" s="470"/>
      <c r="H104" s="454"/>
      <c r="I104" s="407" t="s">
        <v>1305</v>
      </c>
      <c r="J104" s="408" t="s">
        <v>1306</v>
      </c>
      <c r="K104" s="409">
        <v>3</v>
      </c>
    </row>
    <row r="105" spans="1:11">
      <c r="A105" s="508"/>
      <c r="B105" s="99"/>
      <c r="C105" s="111"/>
      <c r="D105" s="263"/>
      <c r="E105" s="439"/>
      <c r="F105" s="469"/>
      <c r="G105" s="470"/>
      <c r="H105" s="454"/>
      <c r="I105" s="407" t="s">
        <v>1716</v>
      </c>
      <c r="J105" s="408" t="s">
        <v>1715</v>
      </c>
      <c r="K105" s="409">
        <v>3.5</v>
      </c>
    </row>
    <row r="106" spans="1:11">
      <c r="A106" s="508"/>
      <c r="B106" s="99"/>
      <c r="C106" s="111"/>
      <c r="D106" s="263"/>
      <c r="E106" s="439"/>
      <c r="F106" s="471"/>
      <c r="G106" s="472"/>
      <c r="H106" s="455"/>
      <c r="I106" s="379" t="s">
        <v>1717</v>
      </c>
      <c r="J106" s="380" t="s">
        <v>1718</v>
      </c>
      <c r="K106" s="381">
        <v>4.5</v>
      </c>
    </row>
    <row r="107" spans="1:11">
      <c r="A107" s="508"/>
      <c r="B107" s="99"/>
      <c r="C107" s="111"/>
      <c r="D107" s="263"/>
      <c r="E107" s="439"/>
      <c r="F107" s="475" t="s">
        <v>281</v>
      </c>
      <c r="G107" s="476" t="s">
        <v>219</v>
      </c>
      <c r="H107" s="460">
        <v>3</v>
      </c>
      <c r="I107" s="451"/>
      <c r="J107" s="451"/>
      <c r="K107" s="399"/>
    </row>
    <row r="108" spans="1:11">
      <c r="A108" s="508"/>
      <c r="B108" s="99"/>
      <c r="C108" s="111"/>
      <c r="D108" s="263"/>
      <c r="E108" s="439"/>
      <c r="F108" s="478" t="s">
        <v>220</v>
      </c>
      <c r="G108" s="479" t="s">
        <v>221</v>
      </c>
      <c r="H108" s="460">
        <v>3</v>
      </c>
      <c r="I108" s="480"/>
      <c r="J108" s="480"/>
      <c r="K108" s="131"/>
    </row>
    <row r="109" spans="1:11">
      <c r="A109" s="508"/>
      <c r="B109" s="99"/>
      <c r="C109" s="111"/>
      <c r="D109" s="263"/>
      <c r="E109" s="112"/>
      <c r="F109" s="261" t="s">
        <v>240</v>
      </c>
      <c r="G109" s="92" t="s">
        <v>222</v>
      </c>
      <c r="H109" s="454">
        <f>MEDIAN(K109:K113)</f>
        <v>3</v>
      </c>
      <c r="I109" s="115" t="s">
        <v>1303</v>
      </c>
      <c r="J109" s="116" t="s">
        <v>1304</v>
      </c>
      <c r="K109" s="162">
        <v>2.2999999999999998</v>
      </c>
    </row>
    <row r="110" spans="1:11">
      <c r="A110" s="508"/>
      <c r="B110" s="99"/>
      <c r="C110" s="111"/>
      <c r="D110" s="263"/>
      <c r="E110" s="439"/>
      <c r="F110" s="469"/>
      <c r="G110" s="473"/>
      <c r="H110" s="454"/>
      <c r="I110" s="115" t="s">
        <v>1305</v>
      </c>
      <c r="J110" s="116" t="s">
        <v>1306</v>
      </c>
      <c r="K110" s="117">
        <v>3</v>
      </c>
    </row>
    <row r="111" spans="1:11">
      <c r="A111" s="508"/>
      <c r="B111" s="99"/>
      <c r="C111" s="111"/>
      <c r="D111" s="263"/>
      <c r="E111" s="439"/>
      <c r="F111" s="469"/>
      <c r="G111" s="473"/>
      <c r="H111" s="454"/>
      <c r="I111" s="115" t="s">
        <v>1716</v>
      </c>
      <c r="J111" s="116" t="s">
        <v>1715</v>
      </c>
      <c r="K111" s="117">
        <v>3.5</v>
      </c>
    </row>
    <row r="112" spans="1:11">
      <c r="A112" s="508"/>
      <c r="B112" s="99"/>
      <c r="C112" s="111"/>
      <c r="D112" s="263"/>
      <c r="E112" s="112"/>
      <c r="F112" s="261"/>
      <c r="G112" s="92"/>
      <c r="H112" s="454"/>
      <c r="I112" s="115" t="s">
        <v>1717</v>
      </c>
      <c r="J112" s="116" t="s">
        <v>1718</v>
      </c>
      <c r="K112" s="117">
        <v>4.5</v>
      </c>
    </row>
    <row r="113" spans="1:11">
      <c r="A113" s="508"/>
      <c r="B113" s="99"/>
      <c r="C113" s="111"/>
      <c r="D113" s="263"/>
      <c r="E113" s="112"/>
      <c r="F113" s="344"/>
      <c r="G113" s="145"/>
      <c r="H113" s="455"/>
      <c r="I113" s="129" t="s">
        <v>1368</v>
      </c>
      <c r="J113" s="130" t="s">
        <v>1369</v>
      </c>
      <c r="K113" s="131">
        <v>3</v>
      </c>
    </row>
    <row r="114" spans="1:11">
      <c r="A114" s="508"/>
      <c r="B114" s="99"/>
      <c r="C114" s="111"/>
      <c r="D114" s="263"/>
      <c r="E114" s="112"/>
      <c r="F114" s="261" t="s">
        <v>2085</v>
      </c>
      <c r="G114" s="92" t="s">
        <v>223</v>
      </c>
      <c r="H114" s="454">
        <f>MEDIAN(K114:K119)</f>
        <v>4.75</v>
      </c>
      <c r="I114" s="407" t="s">
        <v>1666</v>
      </c>
      <c r="J114" s="408" t="s">
        <v>1719</v>
      </c>
      <c r="K114" s="505">
        <v>3</v>
      </c>
    </row>
    <row r="115" spans="1:11">
      <c r="A115" s="508"/>
      <c r="B115" s="99"/>
      <c r="C115" s="111"/>
      <c r="D115" s="263"/>
      <c r="E115" s="112"/>
      <c r="F115" s="261"/>
      <c r="G115" s="92"/>
      <c r="H115" s="454"/>
      <c r="I115" s="407" t="s">
        <v>1668</v>
      </c>
      <c r="J115" s="408" t="s">
        <v>1669</v>
      </c>
      <c r="K115" s="409">
        <v>5</v>
      </c>
    </row>
    <row r="116" spans="1:11">
      <c r="A116" s="508"/>
      <c r="B116" s="99"/>
      <c r="C116" s="111"/>
      <c r="D116" s="263"/>
      <c r="E116" s="112"/>
      <c r="F116" s="261"/>
      <c r="G116" s="92"/>
      <c r="H116" s="454"/>
      <c r="I116" s="407" t="s">
        <v>1685</v>
      </c>
      <c r="J116" s="408" t="s">
        <v>1686</v>
      </c>
      <c r="K116" s="409">
        <v>8</v>
      </c>
    </row>
    <row r="117" spans="1:11">
      <c r="A117" s="508"/>
      <c r="B117" s="99"/>
      <c r="C117" s="111"/>
      <c r="D117" s="263"/>
      <c r="E117" s="112"/>
      <c r="F117" s="261"/>
      <c r="G117" s="92"/>
      <c r="H117" s="454"/>
      <c r="I117" s="407" t="s">
        <v>1674</v>
      </c>
      <c r="J117" s="408" t="s">
        <v>1675</v>
      </c>
      <c r="K117" s="409">
        <v>2.8</v>
      </c>
    </row>
    <row r="118" spans="1:11">
      <c r="A118" s="508"/>
      <c r="B118" s="99"/>
      <c r="C118" s="111"/>
      <c r="D118" s="263"/>
      <c r="E118" s="112"/>
      <c r="F118" s="261"/>
      <c r="G118" s="92"/>
      <c r="H118" s="454"/>
      <c r="I118" s="407" t="s">
        <v>1676</v>
      </c>
      <c r="J118" s="408" t="s">
        <v>1678</v>
      </c>
      <c r="K118" s="409">
        <v>4.5</v>
      </c>
    </row>
    <row r="119" spans="1:11">
      <c r="A119" s="508"/>
      <c r="B119" s="99"/>
      <c r="C119" s="111"/>
      <c r="D119" s="263"/>
      <c r="E119" s="112"/>
      <c r="F119" s="344"/>
      <c r="G119" s="145"/>
      <c r="H119" s="455"/>
      <c r="I119" s="379" t="s">
        <v>1677</v>
      </c>
      <c r="J119" s="380" t="s">
        <v>1679</v>
      </c>
      <c r="K119" s="381">
        <v>6.5</v>
      </c>
    </row>
    <row r="120" spans="1:11">
      <c r="A120" s="508"/>
      <c r="B120" s="99"/>
      <c r="C120" s="111"/>
      <c r="D120" s="263"/>
      <c r="E120" s="112"/>
      <c r="F120" s="261" t="s">
        <v>242</v>
      </c>
      <c r="G120" s="92" t="s">
        <v>224</v>
      </c>
      <c r="H120" s="454">
        <f>MEDIAN(K120:K121)</f>
        <v>1.4</v>
      </c>
      <c r="I120" s="407" t="s">
        <v>1059</v>
      </c>
      <c r="J120" s="408" t="s">
        <v>1060</v>
      </c>
      <c r="K120" s="505">
        <v>1.5</v>
      </c>
    </row>
    <row r="121" spans="1:11">
      <c r="A121" s="509"/>
      <c r="B121" s="126"/>
      <c r="C121" s="127"/>
      <c r="D121" s="343"/>
      <c r="E121" s="128"/>
      <c r="F121" s="344"/>
      <c r="G121" s="145"/>
      <c r="H121" s="455"/>
      <c r="I121" s="379" t="s">
        <v>1061</v>
      </c>
      <c r="J121" s="380" t="s">
        <v>1062</v>
      </c>
      <c r="K121" s="381">
        <v>1.3</v>
      </c>
    </row>
    <row r="122" spans="1:11">
      <c r="A122" s="507">
        <v>128</v>
      </c>
      <c r="B122" s="99" t="s">
        <v>2039</v>
      </c>
      <c r="C122" s="111">
        <f>MEDIAN(H122,H164,H177)</f>
        <v>4.5</v>
      </c>
      <c r="D122" s="112" t="s">
        <v>1048</v>
      </c>
      <c r="E122" s="112" t="s">
        <v>1047</v>
      </c>
      <c r="F122" s="261" t="s">
        <v>314</v>
      </c>
      <c r="G122" s="91" t="s">
        <v>294</v>
      </c>
      <c r="H122" s="454">
        <f>MEDIAN(H123:H163)</f>
        <v>4.3</v>
      </c>
      <c r="I122" s="435"/>
      <c r="J122" s="435"/>
      <c r="K122" s="117"/>
    </row>
    <row r="123" spans="1:11">
      <c r="A123" s="507"/>
      <c r="B123" s="99"/>
      <c r="C123" s="111"/>
      <c r="D123" s="112"/>
      <c r="E123" s="112"/>
      <c r="F123" s="469" t="s">
        <v>315</v>
      </c>
      <c r="G123" s="470" t="s">
        <v>295</v>
      </c>
      <c r="H123" s="454">
        <f>MEDIAN(K123:K138)</f>
        <v>4.3</v>
      </c>
      <c r="I123" s="407" t="s">
        <v>866</v>
      </c>
      <c r="J123" s="408" t="s">
        <v>1490</v>
      </c>
      <c r="K123" s="409">
        <v>4</v>
      </c>
    </row>
    <row r="124" spans="1:11">
      <c r="A124" s="507"/>
      <c r="B124" s="99"/>
      <c r="C124" s="111"/>
      <c r="D124" s="112"/>
      <c r="E124" s="112"/>
      <c r="F124" s="469"/>
      <c r="G124" s="470"/>
      <c r="H124" s="454"/>
      <c r="I124" s="407" t="s">
        <v>1674</v>
      </c>
      <c r="J124" s="408" t="s">
        <v>1675</v>
      </c>
      <c r="K124" s="409">
        <v>2.8</v>
      </c>
    </row>
    <row r="125" spans="1:11">
      <c r="A125" s="507"/>
      <c r="B125" s="99"/>
      <c r="C125" s="111"/>
      <c r="D125" s="112"/>
      <c r="E125" s="112"/>
      <c r="F125" s="469"/>
      <c r="G125" s="470"/>
      <c r="H125" s="454"/>
      <c r="I125" s="407" t="s">
        <v>1676</v>
      </c>
      <c r="J125" s="408" t="s">
        <v>1678</v>
      </c>
      <c r="K125" s="409">
        <v>4.5</v>
      </c>
    </row>
    <row r="126" spans="1:11">
      <c r="A126" s="507"/>
      <c r="B126" s="99"/>
      <c r="C126" s="111"/>
      <c r="D126" s="112"/>
      <c r="E126" s="112"/>
      <c r="F126" s="469"/>
      <c r="G126" s="470"/>
      <c r="H126" s="454"/>
      <c r="I126" s="407" t="s">
        <v>1677</v>
      </c>
      <c r="J126" s="408" t="s">
        <v>1679</v>
      </c>
      <c r="K126" s="409">
        <v>6.5</v>
      </c>
    </row>
    <row r="127" spans="1:11">
      <c r="A127" s="507"/>
      <c r="B127" s="99"/>
      <c r="C127" s="111"/>
      <c r="D127" s="112"/>
      <c r="E127" s="112"/>
      <c r="F127" s="469"/>
      <c r="G127" s="470"/>
      <c r="H127" s="454"/>
      <c r="I127" s="407" t="s">
        <v>1728</v>
      </c>
      <c r="J127" s="408" t="s">
        <v>1729</v>
      </c>
      <c r="K127" s="409">
        <v>4.3</v>
      </c>
    </row>
    <row r="128" spans="1:11">
      <c r="A128" s="507"/>
      <c r="B128" s="99"/>
      <c r="C128" s="111"/>
      <c r="D128" s="112"/>
      <c r="E128" s="112"/>
      <c r="F128" s="469"/>
      <c r="G128" s="470"/>
      <c r="H128" s="454"/>
      <c r="I128" s="407" t="s">
        <v>1730</v>
      </c>
      <c r="J128" s="408" t="s">
        <v>1731</v>
      </c>
      <c r="K128" s="409">
        <v>2.5</v>
      </c>
    </row>
    <row r="129" spans="1:11">
      <c r="A129" s="507"/>
      <c r="B129" s="99"/>
      <c r="C129" s="111"/>
      <c r="D129" s="112"/>
      <c r="E129" s="112"/>
      <c r="F129" s="469"/>
      <c r="G129" s="470"/>
      <c r="H129" s="454"/>
      <c r="I129" s="407" t="s">
        <v>1680</v>
      </c>
      <c r="J129" s="408" t="s">
        <v>1681</v>
      </c>
      <c r="K129" s="409">
        <v>3</v>
      </c>
    </row>
    <row r="130" spans="1:11">
      <c r="A130" s="507"/>
      <c r="B130" s="99"/>
      <c r="C130" s="111"/>
      <c r="D130" s="112"/>
      <c r="E130" s="112"/>
      <c r="F130" s="469"/>
      <c r="G130" s="470"/>
      <c r="H130" s="454"/>
      <c r="I130" s="407" t="s">
        <v>2088</v>
      </c>
      <c r="J130" s="408" t="s">
        <v>2089</v>
      </c>
      <c r="K130" s="409">
        <v>2.5</v>
      </c>
    </row>
    <row r="131" spans="1:11">
      <c r="A131" s="507"/>
      <c r="B131" s="99"/>
      <c r="C131" s="111"/>
      <c r="D131" s="112"/>
      <c r="E131" s="112"/>
      <c r="F131" s="469"/>
      <c r="G131" s="470"/>
      <c r="H131" s="454"/>
      <c r="I131" s="407" t="s">
        <v>1682</v>
      </c>
      <c r="J131" s="408" t="s">
        <v>1684</v>
      </c>
      <c r="K131" s="409">
        <v>4.3</v>
      </c>
    </row>
    <row r="132" spans="1:11">
      <c r="A132" s="507"/>
      <c r="B132" s="99"/>
      <c r="C132" s="111"/>
      <c r="D132" s="112"/>
      <c r="E132" s="112"/>
      <c r="F132" s="469"/>
      <c r="G132" s="470"/>
      <c r="H132" s="454"/>
      <c r="I132" s="407" t="s">
        <v>1683</v>
      </c>
      <c r="J132" s="408" t="s">
        <v>2090</v>
      </c>
      <c r="K132" s="409">
        <v>7</v>
      </c>
    </row>
    <row r="133" spans="1:11">
      <c r="A133" s="507"/>
      <c r="B133" s="99"/>
      <c r="C133" s="111"/>
      <c r="D133" s="112"/>
      <c r="E133" s="112"/>
      <c r="F133" s="469"/>
      <c r="G133" s="470"/>
      <c r="H133" s="454"/>
      <c r="I133" s="407" t="s">
        <v>1687</v>
      </c>
      <c r="J133" s="408" t="s">
        <v>1688</v>
      </c>
      <c r="K133" s="409">
        <v>4.5</v>
      </c>
    </row>
    <row r="134" spans="1:11">
      <c r="A134" s="507"/>
      <c r="B134" s="99"/>
      <c r="C134" s="111"/>
      <c r="D134" s="112"/>
      <c r="E134" s="112"/>
      <c r="F134" s="469"/>
      <c r="G134" s="470"/>
      <c r="H134" s="454"/>
      <c r="I134" s="407" t="s">
        <v>1602</v>
      </c>
      <c r="J134" s="408" t="s">
        <v>1603</v>
      </c>
      <c r="K134" s="409">
        <v>5</v>
      </c>
    </row>
    <row r="135" spans="1:11">
      <c r="A135" s="507"/>
      <c r="B135" s="99"/>
      <c r="C135" s="111"/>
      <c r="D135" s="112"/>
      <c r="E135" s="112"/>
      <c r="F135" s="469"/>
      <c r="G135" s="470"/>
      <c r="H135" s="454"/>
      <c r="I135" s="407" t="s">
        <v>1454</v>
      </c>
      <c r="J135" s="408" t="s">
        <v>1689</v>
      </c>
      <c r="K135" s="409">
        <v>3.3</v>
      </c>
    </row>
    <row r="136" spans="1:11">
      <c r="A136" s="507"/>
      <c r="B136" s="99"/>
      <c r="C136" s="111"/>
      <c r="D136" s="112"/>
      <c r="E136" s="112"/>
      <c r="F136" s="469"/>
      <c r="G136" s="470"/>
      <c r="H136" s="454"/>
      <c r="I136" s="407" t="s">
        <v>1604</v>
      </c>
      <c r="J136" s="408" t="s">
        <v>1605</v>
      </c>
      <c r="K136" s="409">
        <v>6</v>
      </c>
    </row>
    <row r="137" spans="1:11">
      <c r="A137" s="507"/>
      <c r="B137" s="99"/>
      <c r="C137" s="111"/>
      <c r="D137" s="112"/>
      <c r="E137" s="112"/>
      <c r="F137" s="469"/>
      <c r="G137" s="470"/>
      <c r="H137" s="454"/>
      <c r="I137" s="407" t="s">
        <v>1690</v>
      </c>
      <c r="J137" s="408" t="s">
        <v>1691</v>
      </c>
      <c r="K137" s="409">
        <v>5</v>
      </c>
    </row>
    <row r="138" spans="1:11">
      <c r="A138" s="507"/>
      <c r="B138" s="99"/>
      <c r="C138" s="111"/>
      <c r="D138" s="112"/>
      <c r="E138" s="112"/>
      <c r="F138" s="471"/>
      <c r="G138" s="472"/>
      <c r="H138" s="455"/>
      <c r="I138" s="379" t="s">
        <v>1653</v>
      </c>
      <c r="J138" s="380" t="s">
        <v>1654</v>
      </c>
      <c r="K138" s="381">
        <v>2.5</v>
      </c>
    </row>
    <row r="139" spans="1:11">
      <c r="A139" s="507"/>
      <c r="B139" s="99"/>
      <c r="C139" s="111"/>
      <c r="D139" s="112"/>
      <c r="E139" s="112"/>
      <c r="F139" s="261" t="s">
        <v>316</v>
      </c>
      <c r="G139" s="89" t="s">
        <v>296</v>
      </c>
      <c r="H139" s="454">
        <f>MEDIAN(K139:K147)</f>
        <v>4</v>
      </c>
      <c r="I139" s="115" t="s">
        <v>866</v>
      </c>
      <c r="J139" s="116" t="s">
        <v>1490</v>
      </c>
      <c r="K139" s="117">
        <v>4</v>
      </c>
    </row>
    <row r="140" spans="1:11">
      <c r="A140" s="507"/>
      <c r="B140" s="99"/>
      <c r="C140" s="111"/>
      <c r="D140" s="112"/>
      <c r="E140" s="112"/>
      <c r="F140" s="261"/>
      <c r="G140" s="89"/>
      <c r="H140" s="454"/>
      <c r="I140" s="115" t="s">
        <v>1674</v>
      </c>
      <c r="J140" s="116" t="s">
        <v>1675</v>
      </c>
      <c r="K140" s="117">
        <v>2.8</v>
      </c>
    </row>
    <row r="141" spans="1:11">
      <c r="A141" s="507"/>
      <c r="B141" s="99"/>
      <c r="C141" s="111"/>
      <c r="D141" s="112"/>
      <c r="E141" s="112"/>
      <c r="F141" s="261"/>
      <c r="G141" s="89"/>
      <c r="H141" s="454"/>
      <c r="I141" s="115" t="s">
        <v>1676</v>
      </c>
      <c r="J141" s="116" t="s">
        <v>1678</v>
      </c>
      <c r="K141" s="117">
        <v>4.5</v>
      </c>
    </row>
    <row r="142" spans="1:11">
      <c r="A142" s="507"/>
      <c r="B142" s="99"/>
      <c r="C142" s="111"/>
      <c r="D142" s="112"/>
      <c r="E142" s="112"/>
      <c r="F142" s="261"/>
      <c r="G142" s="89"/>
      <c r="H142" s="454"/>
      <c r="I142" s="115" t="s">
        <v>1677</v>
      </c>
      <c r="J142" s="116" t="s">
        <v>1679</v>
      </c>
      <c r="K142" s="117">
        <v>6.5</v>
      </c>
    </row>
    <row r="143" spans="1:11">
      <c r="A143" s="507"/>
      <c r="B143" s="99"/>
      <c r="C143" s="111"/>
      <c r="D143" s="112"/>
      <c r="E143" s="112"/>
      <c r="F143" s="261"/>
      <c r="G143" s="89"/>
      <c r="H143" s="454"/>
      <c r="I143" s="115" t="s">
        <v>1450</v>
      </c>
      <c r="J143" s="116" t="s">
        <v>1451</v>
      </c>
      <c r="K143" s="117">
        <v>4</v>
      </c>
    </row>
    <row r="144" spans="1:11">
      <c r="A144" s="507"/>
      <c r="B144" s="99"/>
      <c r="C144" s="111"/>
      <c r="D144" s="112"/>
      <c r="E144" s="112"/>
      <c r="F144" s="261"/>
      <c r="G144" s="89"/>
      <c r="H144" s="454"/>
      <c r="I144" s="115" t="s">
        <v>1452</v>
      </c>
      <c r="J144" s="116" t="s">
        <v>1453</v>
      </c>
      <c r="K144" s="117">
        <v>2.2999999999999998</v>
      </c>
    </row>
    <row r="145" spans="1:11">
      <c r="A145" s="507"/>
      <c r="B145" s="99"/>
      <c r="C145" s="111"/>
      <c r="D145" s="112"/>
      <c r="E145" s="112"/>
      <c r="F145" s="261"/>
      <c r="G145" s="89"/>
      <c r="H145" s="454"/>
      <c r="I145" s="115" t="s">
        <v>1482</v>
      </c>
      <c r="J145" s="116" t="s">
        <v>1483</v>
      </c>
      <c r="K145" s="117">
        <v>2.5</v>
      </c>
    </row>
    <row r="146" spans="1:11">
      <c r="A146" s="507"/>
      <c r="B146" s="99"/>
      <c r="C146" s="111"/>
      <c r="D146" s="112"/>
      <c r="E146" s="112"/>
      <c r="F146" s="261"/>
      <c r="G146" s="89"/>
      <c r="H146" s="454"/>
      <c r="I146" s="115" t="s">
        <v>1484</v>
      </c>
      <c r="J146" s="116" t="s">
        <v>1485</v>
      </c>
      <c r="K146" s="117">
        <v>4.5</v>
      </c>
    </row>
    <row r="147" spans="1:11">
      <c r="A147" s="507"/>
      <c r="B147" s="99"/>
      <c r="C147" s="111"/>
      <c r="D147" s="112"/>
      <c r="E147" s="112"/>
      <c r="F147" s="344"/>
      <c r="G147" s="141"/>
      <c r="H147" s="455"/>
      <c r="I147" s="129" t="s">
        <v>1486</v>
      </c>
      <c r="J147" s="130" t="s">
        <v>1487</v>
      </c>
      <c r="K147" s="131">
        <v>6</v>
      </c>
    </row>
    <row r="148" spans="1:11">
      <c r="A148" s="507"/>
      <c r="B148" s="99"/>
      <c r="C148" s="111"/>
      <c r="D148" s="112"/>
      <c r="E148" s="112"/>
      <c r="F148" s="469" t="s">
        <v>317</v>
      </c>
      <c r="G148" s="470" t="s">
        <v>297</v>
      </c>
      <c r="H148" s="454">
        <f>MEDIAN(K148:K161)</f>
        <v>4.3</v>
      </c>
      <c r="I148" s="407" t="s">
        <v>866</v>
      </c>
      <c r="J148" s="408" t="s">
        <v>1490</v>
      </c>
      <c r="K148" s="409">
        <v>4</v>
      </c>
    </row>
    <row r="149" spans="1:11">
      <c r="A149" s="507"/>
      <c r="B149" s="99"/>
      <c r="C149" s="111"/>
      <c r="D149" s="112"/>
      <c r="E149" s="112"/>
      <c r="F149" s="469"/>
      <c r="G149" s="470"/>
      <c r="H149" s="454"/>
      <c r="I149" s="407" t="s">
        <v>1674</v>
      </c>
      <c r="J149" s="408" t="s">
        <v>1675</v>
      </c>
      <c r="K149" s="409">
        <v>2.8</v>
      </c>
    </row>
    <row r="150" spans="1:11">
      <c r="A150" s="507"/>
      <c r="B150" s="99"/>
      <c r="C150" s="111"/>
      <c r="D150" s="112"/>
      <c r="E150" s="112"/>
      <c r="F150" s="469"/>
      <c r="G150" s="470"/>
      <c r="H150" s="454"/>
      <c r="I150" s="407" t="s">
        <v>1676</v>
      </c>
      <c r="J150" s="408" t="s">
        <v>1678</v>
      </c>
      <c r="K150" s="409">
        <v>4.5</v>
      </c>
    </row>
    <row r="151" spans="1:11">
      <c r="A151" s="507"/>
      <c r="B151" s="99"/>
      <c r="C151" s="111"/>
      <c r="D151" s="112"/>
      <c r="E151" s="112"/>
      <c r="F151" s="469"/>
      <c r="G151" s="470"/>
      <c r="H151" s="454"/>
      <c r="I151" s="407" t="s">
        <v>1677</v>
      </c>
      <c r="J151" s="408" t="s">
        <v>1679</v>
      </c>
      <c r="K151" s="409">
        <v>6.5</v>
      </c>
    </row>
    <row r="152" spans="1:11">
      <c r="A152" s="507"/>
      <c r="B152" s="99"/>
      <c r="C152" s="111"/>
      <c r="D152" s="112"/>
      <c r="E152" s="112"/>
      <c r="F152" s="469"/>
      <c r="G152" s="470"/>
      <c r="H152" s="454"/>
      <c r="I152" s="407" t="s">
        <v>1728</v>
      </c>
      <c r="J152" s="408" t="s">
        <v>1729</v>
      </c>
      <c r="K152" s="409">
        <v>4.3</v>
      </c>
    </row>
    <row r="153" spans="1:11">
      <c r="A153" s="507"/>
      <c r="B153" s="99"/>
      <c r="C153" s="111"/>
      <c r="D153" s="112"/>
      <c r="E153" s="112"/>
      <c r="F153" s="469"/>
      <c r="G153" s="470"/>
      <c r="H153" s="454"/>
      <c r="I153" s="407" t="s">
        <v>1730</v>
      </c>
      <c r="J153" s="408" t="s">
        <v>1731</v>
      </c>
      <c r="K153" s="409">
        <v>2.5</v>
      </c>
    </row>
    <row r="154" spans="1:11">
      <c r="A154" s="507"/>
      <c r="B154" s="99"/>
      <c r="C154" s="111"/>
      <c r="D154" s="112"/>
      <c r="E154" s="112"/>
      <c r="F154" s="469"/>
      <c r="G154" s="470"/>
      <c r="H154" s="454"/>
      <c r="I154" s="407" t="s">
        <v>2088</v>
      </c>
      <c r="J154" s="408" t="s">
        <v>2089</v>
      </c>
      <c r="K154" s="409">
        <v>2.5</v>
      </c>
    </row>
    <row r="155" spans="1:11">
      <c r="A155" s="507"/>
      <c r="B155" s="99"/>
      <c r="C155" s="111"/>
      <c r="D155" s="112"/>
      <c r="E155" s="112"/>
      <c r="F155" s="469"/>
      <c r="G155" s="470"/>
      <c r="H155" s="454"/>
      <c r="I155" s="407" t="s">
        <v>1682</v>
      </c>
      <c r="J155" s="408" t="s">
        <v>1684</v>
      </c>
      <c r="K155" s="409">
        <v>4.3</v>
      </c>
    </row>
    <row r="156" spans="1:11">
      <c r="A156" s="507"/>
      <c r="B156" s="99"/>
      <c r="C156" s="111"/>
      <c r="D156" s="112"/>
      <c r="E156" s="112"/>
      <c r="F156" s="469"/>
      <c r="G156" s="470"/>
      <c r="H156" s="454"/>
      <c r="I156" s="407" t="s">
        <v>1683</v>
      </c>
      <c r="J156" s="408" t="s">
        <v>2090</v>
      </c>
      <c r="K156" s="409">
        <v>7</v>
      </c>
    </row>
    <row r="157" spans="1:11">
      <c r="A157" s="507"/>
      <c r="B157" s="99"/>
      <c r="C157" s="111"/>
      <c r="D157" s="112"/>
      <c r="E157" s="112"/>
      <c r="F157" s="469"/>
      <c r="G157" s="470"/>
      <c r="H157" s="454"/>
      <c r="I157" s="407" t="s">
        <v>1687</v>
      </c>
      <c r="J157" s="408" t="s">
        <v>1688</v>
      </c>
      <c r="K157" s="409">
        <v>4.5</v>
      </c>
    </row>
    <row r="158" spans="1:11">
      <c r="A158" s="507"/>
      <c r="B158" s="99"/>
      <c r="C158" s="111"/>
      <c r="D158" s="112"/>
      <c r="E158" s="112"/>
      <c r="F158" s="469"/>
      <c r="G158" s="470"/>
      <c r="H158" s="454"/>
      <c r="I158" s="407" t="s">
        <v>1602</v>
      </c>
      <c r="J158" s="408" t="s">
        <v>1603</v>
      </c>
      <c r="K158" s="409">
        <v>5</v>
      </c>
    </row>
    <row r="159" spans="1:11">
      <c r="A159" s="507"/>
      <c r="B159" s="99"/>
      <c r="C159" s="111"/>
      <c r="D159" s="112"/>
      <c r="E159" s="112"/>
      <c r="F159" s="469"/>
      <c r="G159" s="470"/>
      <c r="H159" s="454"/>
      <c r="I159" s="407" t="s">
        <v>1454</v>
      </c>
      <c r="J159" s="408" t="s">
        <v>1689</v>
      </c>
      <c r="K159" s="409">
        <v>3.3</v>
      </c>
    </row>
    <row r="160" spans="1:11">
      <c r="A160" s="507"/>
      <c r="B160" s="99"/>
      <c r="C160" s="111"/>
      <c r="D160" s="112"/>
      <c r="E160" s="112"/>
      <c r="F160" s="469"/>
      <c r="G160" s="470"/>
      <c r="H160" s="454"/>
      <c r="I160" s="407" t="s">
        <v>1604</v>
      </c>
      <c r="J160" s="408" t="s">
        <v>1605</v>
      </c>
      <c r="K160" s="409">
        <v>6</v>
      </c>
    </row>
    <row r="161" spans="1:11">
      <c r="A161" s="507"/>
      <c r="B161" s="99"/>
      <c r="C161" s="111"/>
      <c r="D161" s="112"/>
      <c r="E161" s="112"/>
      <c r="F161" s="471"/>
      <c r="G161" s="472"/>
      <c r="H161" s="455"/>
      <c r="I161" s="379" t="s">
        <v>1653</v>
      </c>
      <c r="J161" s="380" t="s">
        <v>1654</v>
      </c>
      <c r="K161" s="381">
        <v>2.5</v>
      </c>
    </row>
    <row r="162" spans="1:11">
      <c r="A162" s="507"/>
      <c r="B162" s="99"/>
      <c r="C162" s="111"/>
      <c r="D162" s="112"/>
      <c r="E162" s="112"/>
      <c r="F162" s="481" t="s">
        <v>318</v>
      </c>
      <c r="G162" s="482" t="s">
        <v>298</v>
      </c>
      <c r="H162" s="460">
        <v>4.3</v>
      </c>
      <c r="I162" s="451"/>
      <c r="J162" s="451"/>
      <c r="K162" s="399"/>
    </row>
    <row r="163" spans="1:11">
      <c r="A163" s="507"/>
      <c r="B163" s="99"/>
      <c r="C163" s="111"/>
      <c r="D163" s="112"/>
      <c r="E163" s="112"/>
      <c r="F163" s="481" t="s">
        <v>299</v>
      </c>
      <c r="G163" s="482" t="s">
        <v>300</v>
      </c>
      <c r="H163" s="460">
        <v>4.3</v>
      </c>
      <c r="I163" s="451"/>
      <c r="J163" s="451"/>
      <c r="K163" s="399"/>
    </row>
    <row r="164" spans="1:11">
      <c r="A164" s="514"/>
      <c r="B164" s="99"/>
      <c r="C164" s="111"/>
      <c r="D164" s="112"/>
      <c r="E164" s="112"/>
      <c r="F164" s="261" t="s">
        <v>319</v>
      </c>
      <c r="G164" s="89" t="s">
        <v>301</v>
      </c>
      <c r="H164" s="454">
        <f>MEDIAN(K164:K176)</f>
        <v>4.5</v>
      </c>
      <c r="I164" s="407" t="s">
        <v>866</v>
      </c>
      <c r="J164" s="408" t="s">
        <v>1490</v>
      </c>
      <c r="K164" s="409">
        <v>4</v>
      </c>
    </row>
    <row r="165" spans="1:11">
      <c r="A165" s="507"/>
      <c r="B165" s="99"/>
      <c r="C165" s="111"/>
      <c r="D165" s="112"/>
      <c r="E165" s="112"/>
      <c r="F165" s="261"/>
      <c r="G165" s="91"/>
      <c r="H165" s="454"/>
      <c r="I165" s="407" t="s">
        <v>1473</v>
      </c>
      <c r="J165" s="408" t="s">
        <v>1474</v>
      </c>
      <c r="K165" s="409">
        <v>6</v>
      </c>
    </row>
    <row r="166" spans="1:11">
      <c r="A166" s="507"/>
      <c r="B166" s="99"/>
      <c r="C166" s="111"/>
      <c r="D166" s="112"/>
      <c r="E166" s="112"/>
      <c r="F166" s="261"/>
      <c r="G166" s="91"/>
      <c r="H166" s="454"/>
      <c r="I166" s="407" t="s">
        <v>1475</v>
      </c>
      <c r="J166" s="408" t="s">
        <v>1476</v>
      </c>
      <c r="K166" s="409">
        <v>2</v>
      </c>
    </row>
    <row r="167" spans="1:11">
      <c r="A167" s="507"/>
      <c r="B167" s="99"/>
      <c r="C167" s="111"/>
      <c r="D167" s="112"/>
      <c r="E167" s="112"/>
      <c r="F167" s="261"/>
      <c r="G167" s="91"/>
      <c r="H167" s="454"/>
      <c r="I167" s="407" t="s">
        <v>2091</v>
      </c>
      <c r="J167" s="408" t="s">
        <v>2092</v>
      </c>
      <c r="K167" s="409">
        <v>1.8</v>
      </c>
    </row>
    <row r="168" spans="1:11">
      <c r="A168" s="507"/>
      <c r="B168" s="99"/>
      <c r="C168" s="111"/>
      <c r="D168" s="112"/>
      <c r="E168" s="112"/>
      <c r="F168" s="261"/>
      <c r="G168" s="91"/>
      <c r="H168" s="454"/>
      <c r="I168" s="407" t="s">
        <v>1653</v>
      </c>
      <c r="J168" s="408" t="s">
        <v>1654</v>
      </c>
      <c r="K168" s="409">
        <v>2.5</v>
      </c>
    </row>
    <row r="169" spans="1:11">
      <c r="A169" s="507"/>
      <c r="B169" s="99"/>
      <c r="C169" s="111"/>
      <c r="D169" s="112"/>
      <c r="E169" s="112"/>
      <c r="F169" s="261"/>
      <c r="G169" s="91"/>
      <c r="H169" s="454"/>
      <c r="I169" s="407" t="s">
        <v>1668</v>
      </c>
      <c r="J169" s="408" t="s">
        <v>1669</v>
      </c>
      <c r="K169" s="409">
        <v>5</v>
      </c>
    </row>
    <row r="170" spans="1:11">
      <c r="A170" s="507"/>
      <c r="B170" s="99"/>
      <c r="C170" s="111"/>
      <c r="D170" s="112"/>
      <c r="E170" s="112"/>
      <c r="F170" s="261"/>
      <c r="G170" s="91"/>
      <c r="H170" s="454"/>
      <c r="I170" s="407" t="s">
        <v>1692</v>
      </c>
      <c r="J170" s="408" t="s">
        <v>1693</v>
      </c>
      <c r="K170" s="409">
        <v>6.3</v>
      </c>
    </row>
    <row r="171" spans="1:11">
      <c r="A171" s="507"/>
      <c r="B171" s="99"/>
      <c r="C171" s="111"/>
      <c r="D171" s="112"/>
      <c r="E171" s="112"/>
      <c r="F171" s="261"/>
      <c r="G171" s="91"/>
      <c r="H171" s="454"/>
      <c r="I171" s="407" t="s">
        <v>1694</v>
      </c>
      <c r="J171" s="408" t="s">
        <v>1695</v>
      </c>
      <c r="K171" s="409">
        <v>8</v>
      </c>
    </row>
    <row r="172" spans="1:11">
      <c r="A172" s="507"/>
      <c r="B172" s="99"/>
      <c r="C172" s="111"/>
      <c r="D172" s="112"/>
      <c r="E172" s="112"/>
      <c r="F172" s="261"/>
      <c r="G172" s="91"/>
      <c r="H172" s="454"/>
      <c r="I172" s="407" t="s">
        <v>1685</v>
      </c>
      <c r="J172" s="408" t="s">
        <v>1686</v>
      </c>
      <c r="K172" s="409">
        <v>8</v>
      </c>
    </row>
    <row r="173" spans="1:11">
      <c r="A173" s="507"/>
      <c r="B173" s="99"/>
      <c r="C173" s="111"/>
      <c r="D173" s="112"/>
      <c r="E173" s="112"/>
      <c r="F173" s="261"/>
      <c r="G173" s="91"/>
      <c r="H173" s="454"/>
      <c r="I173" s="407" t="s">
        <v>1674</v>
      </c>
      <c r="J173" s="408" t="s">
        <v>1675</v>
      </c>
      <c r="K173" s="409">
        <v>2.8</v>
      </c>
    </row>
    <row r="174" spans="1:11">
      <c r="A174" s="507"/>
      <c r="B174" s="99"/>
      <c r="C174" s="111"/>
      <c r="D174" s="112"/>
      <c r="E174" s="112"/>
      <c r="F174" s="261"/>
      <c r="G174" s="91"/>
      <c r="H174" s="454"/>
      <c r="I174" s="407" t="s">
        <v>1676</v>
      </c>
      <c r="J174" s="408" t="s">
        <v>1678</v>
      </c>
      <c r="K174" s="409">
        <v>4.5</v>
      </c>
    </row>
    <row r="175" spans="1:11">
      <c r="A175" s="507"/>
      <c r="B175" s="99"/>
      <c r="C175" s="111"/>
      <c r="D175" s="112"/>
      <c r="E175" s="112"/>
      <c r="F175" s="261"/>
      <c r="G175" s="91"/>
      <c r="H175" s="454"/>
      <c r="I175" s="407" t="s">
        <v>1677</v>
      </c>
      <c r="J175" s="408" t="s">
        <v>1679</v>
      </c>
      <c r="K175" s="409">
        <v>6.5</v>
      </c>
    </row>
    <row r="176" spans="1:11">
      <c r="A176" s="507"/>
      <c r="B176" s="99"/>
      <c r="C176" s="111"/>
      <c r="D176" s="112"/>
      <c r="E176" s="112"/>
      <c r="F176" s="344"/>
      <c r="G176" s="143"/>
      <c r="H176" s="455"/>
      <c r="I176" s="379" t="s">
        <v>1728</v>
      </c>
      <c r="J176" s="380" t="s">
        <v>1729</v>
      </c>
      <c r="K176" s="381">
        <v>4.3</v>
      </c>
    </row>
    <row r="177" spans="1:11">
      <c r="A177" s="514"/>
      <c r="B177" s="99"/>
      <c r="C177" s="111"/>
      <c r="D177" s="112"/>
      <c r="E177" s="112"/>
      <c r="F177" s="462" t="s">
        <v>321</v>
      </c>
      <c r="G177" s="155" t="s">
        <v>302</v>
      </c>
      <c r="H177" s="464">
        <f>MEDIAN(K177:K189)</f>
        <v>4.5</v>
      </c>
      <c r="I177" s="407" t="s">
        <v>866</v>
      </c>
      <c r="J177" s="408" t="s">
        <v>1490</v>
      </c>
      <c r="K177" s="409">
        <v>4</v>
      </c>
    </row>
    <row r="178" spans="1:11">
      <c r="A178" s="507"/>
      <c r="B178" s="99"/>
      <c r="C178" s="111"/>
      <c r="D178" s="112"/>
      <c r="E178" s="112"/>
      <c r="F178" s="261"/>
      <c r="G178" s="91"/>
      <c r="H178" s="454"/>
      <c r="I178" s="407" t="s">
        <v>1473</v>
      </c>
      <c r="J178" s="408" t="s">
        <v>1474</v>
      </c>
      <c r="K178" s="409">
        <v>6</v>
      </c>
    </row>
    <row r="179" spans="1:11">
      <c r="A179" s="507"/>
      <c r="B179" s="99"/>
      <c r="C179" s="111"/>
      <c r="D179" s="112"/>
      <c r="E179" s="112"/>
      <c r="F179" s="261"/>
      <c r="G179" s="91"/>
      <c r="H179" s="454"/>
      <c r="I179" s="407" t="s">
        <v>1475</v>
      </c>
      <c r="J179" s="408" t="s">
        <v>1476</v>
      </c>
      <c r="K179" s="409">
        <v>2</v>
      </c>
    </row>
    <row r="180" spans="1:11">
      <c r="A180" s="507"/>
      <c r="B180" s="99"/>
      <c r="C180" s="111"/>
      <c r="D180" s="112"/>
      <c r="E180" s="112"/>
      <c r="F180" s="261"/>
      <c r="G180" s="91"/>
      <c r="H180" s="454"/>
      <c r="I180" s="407" t="s">
        <v>2091</v>
      </c>
      <c r="J180" s="408" t="s">
        <v>2092</v>
      </c>
      <c r="K180" s="409">
        <v>1.8</v>
      </c>
    </row>
    <row r="181" spans="1:11">
      <c r="A181" s="507"/>
      <c r="B181" s="99"/>
      <c r="C181" s="111"/>
      <c r="D181" s="112"/>
      <c r="E181" s="112"/>
      <c r="F181" s="261"/>
      <c r="G181" s="91"/>
      <c r="H181" s="454"/>
      <c r="I181" s="407" t="s">
        <v>1653</v>
      </c>
      <c r="J181" s="408" t="s">
        <v>1654</v>
      </c>
      <c r="K181" s="409">
        <v>2.5</v>
      </c>
    </row>
    <row r="182" spans="1:11">
      <c r="A182" s="507"/>
      <c r="B182" s="99"/>
      <c r="C182" s="111"/>
      <c r="D182" s="112"/>
      <c r="E182" s="112"/>
      <c r="F182" s="261"/>
      <c r="G182" s="91"/>
      <c r="H182" s="454"/>
      <c r="I182" s="407" t="s">
        <v>1668</v>
      </c>
      <c r="J182" s="408" t="s">
        <v>1669</v>
      </c>
      <c r="K182" s="409">
        <v>5</v>
      </c>
    </row>
    <row r="183" spans="1:11">
      <c r="A183" s="507"/>
      <c r="B183" s="99"/>
      <c r="C183" s="111"/>
      <c r="D183" s="112"/>
      <c r="E183" s="112"/>
      <c r="F183" s="261"/>
      <c r="G183" s="91"/>
      <c r="H183" s="454"/>
      <c r="I183" s="407" t="s">
        <v>1692</v>
      </c>
      <c r="J183" s="408" t="s">
        <v>1693</v>
      </c>
      <c r="K183" s="409">
        <v>6.3</v>
      </c>
    </row>
    <row r="184" spans="1:11">
      <c r="A184" s="507"/>
      <c r="B184" s="99"/>
      <c r="C184" s="111"/>
      <c r="D184" s="112"/>
      <c r="E184" s="112"/>
      <c r="F184" s="261"/>
      <c r="G184" s="91"/>
      <c r="H184" s="454"/>
      <c r="I184" s="407" t="s">
        <v>1694</v>
      </c>
      <c r="J184" s="408" t="s">
        <v>1695</v>
      </c>
      <c r="K184" s="409">
        <v>8</v>
      </c>
    </row>
    <row r="185" spans="1:11">
      <c r="A185" s="507"/>
      <c r="B185" s="99"/>
      <c r="C185" s="111"/>
      <c r="D185" s="112"/>
      <c r="E185" s="112"/>
      <c r="F185" s="261"/>
      <c r="G185" s="91"/>
      <c r="H185" s="454"/>
      <c r="I185" s="407" t="s">
        <v>1685</v>
      </c>
      <c r="J185" s="408" t="s">
        <v>1686</v>
      </c>
      <c r="K185" s="409">
        <v>8</v>
      </c>
    </row>
    <row r="186" spans="1:11">
      <c r="A186" s="507"/>
      <c r="B186" s="99"/>
      <c r="C186" s="111"/>
      <c r="D186" s="112"/>
      <c r="E186" s="112"/>
      <c r="F186" s="261"/>
      <c r="G186" s="91"/>
      <c r="H186" s="454"/>
      <c r="I186" s="407" t="s">
        <v>1674</v>
      </c>
      <c r="J186" s="408" t="s">
        <v>1675</v>
      </c>
      <c r="K186" s="409">
        <v>2.8</v>
      </c>
    </row>
    <row r="187" spans="1:11">
      <c r="A187" s="507"/>
      <c r="B187" s="99"/>
      <c r="C187" s="111"/>
      <c r="D187" s="112"/>
      <c r="E187" s="112"/>
      <c r="F187" s="261"/>
      <c r="G187" s="91"/>
      <c r="H187" s="454"/>
      <c r="I187" s="407" t="s">
        <v>1676</v>
      </c>
      <c r="J187" s="408" t="s">
        <v>1678</v>
      </c>
      <c r="K187" s="409">
        <v>4.5</v>
      </c>
    </row>
    <row r="188" spans="1:11">
      <c r="A188" s="507"/>
      <c r="B188" s="99"/>
      <c r="C188" s="111"/>
      <c r="D188" s="112"/>
      <c r="E188" s="112"/>
      <c r="F188" s="261"/>
      <c r="G188" s="91"/>
      <c r="H188" s="454"/>
      <c r="I188" s="407" t="s">
        <v>1677</v>
      </c>
      <c r="J188" s="408" t="s">
        <v>1679</v>
      </c>
      <c r="K188" s="409">
        <v>6.5</v>
      </c>
    </row>
    <row r="189" spans="1:11">
      <c r="A189" s="515"/>
      <c r="B189" s="126"/>
      <c r="C189" s="127"/>
      <c r="D189" s="128"/>
      <c r="E189" s="128"/>
      <c r="F189" s="344"/>
      <c r="G189" s="143"/>
      <c r="H189" s="455"/>
      <c r="I189" s="379" t="s">
        <v>1728</v>
      </c>
      <c r="J189" s="380" t="s">
        <v>1729</v>
      </c>
      <c r="K189" s="381">
        <v>4.3</v>
      </c>
    </row>
    <row r="190" spans="1:11">
      <c r="A190" s="507" t="s">
        <v>2040</v>
      </c>
      <c r="B190" s="99" t="s">
        <v>2041</v>
      </c>
      <c r="C190" s="111">
        <f>MEDIAN(H190,H212)</f>
        <v>2.5</v>
      </c>
      <c r="D190" s="112" t="s">
        <v>1048</v>
      </c>
      <c r="E190" s="112" t="s">
        <v>1047</v>
      </c>
      <c r="F190" s="261" t="s">
        <v>383</v>
      </c>
      <c r="G190" s="91" t="s">
        <v>340</v>
      </c>
      <c r="H190" s="454">
        <f>MEDIAN(H191:H211)</f>
        <v>3</v>
      </c>
      <c r="I190" s="407"/>
      <c r="J190" s="408"/>
      <c r="K190" s="409"/>
    </row>
    <row r="191" spans="1:11">
      <c r="A191" s="508"/>
      <c r="B191" s="99"/>
      <c r="C191" s="111"/>
      <c r="D191" s="263"/>
      <c r="E191" s="112"/>
      <c r="F191" s="261" t="s">
        <v>384</v>
      </c>
      <c r="G191" s="89" t="s">
        <v>341</v>
      </c>
      <c r="H191" s="454">
        <f>MEDIAN(K191:K194)</f>
        <v>3</v>
      </c>
      <c r="I191" s="115" t="s">
        <v>1372</v>
      </c>
      <c r="J191" s="116" t="s">
        <v>1373</v>
      </c>
      <c r="K191" s="117">
        <v>3.5</v>
      </c>
    </row>
    <row r="192" spans="1:11">
      <c r="A192" s="508"/>
      <c r="B192" s="99"/>
      <c r="C192" s="111"/>
      <c r="D192" s="263"/>
      <c r="E192" s="112"/>
      <c r="F192" s="261"/>
      <c r="G192" s="91"/>
      <c r="H192" s="454"/>
      <c r="I192" s="115" t="s">
        <v>1374</v>
      </c>
      <c r="J192" s="116" t="s">
        <v>1375</v>
      </c>
      <c r="K192" s="117">
        <v>2</v>
      </c>
    </row>
    <row r="193" spans="1:11">
      <c r="A193" s="508"/>
      <c r="B193" s="99"/>
      <c r="C193" s="111"/>
      <c r="D193" s="263"/>
      <c r="E193" s="112"/>
      <c r="F193" s="261"/>
      <c r="G193" s="91"/>
      <c r="H193" s="454"/>
      <c r="I193" s="115" t="s">
        <v>1378</v>
      </c>
      <c r="J193" s="116" t="s">
        <v>1379</v>
      </c>
      <c r="K193" s="117">
        <v>2.5</v>
      </c>
    </row>
    <row r="194" spans="1:11">
      <c r="A194" s="508"/>
      <c r="B194" s="99"/>
      <c r="C194" s="111"/>
      <c r="D194" s="263"/>
      <c r="E194" s="112"/>
      <c r="F194" s="344"/>
      <c r="G194" s="143"/>
      <c r="H194" s="455"/>
      <c r="I194" s="129" t="s">
        <v>1629</v>
      </c>
      <c r="J194" s="130" t="s">
        <v>1630</v>
      </c>
      <c r="K194" s="131">
        <v>3.5</v>
      </c>
    </row>
    <row r="195" spans="1:11">
      <c r="A195" s="508"/>
      <c r="B195" s="99"/>
      <c r="C195" s="111"/>
      <c r="D195" s="263"/>
      <c r="E195" s="112"/>
      <c r="F195" s="261" t="s">
        <v>385</v>
      </c>
      <c r="G195" s="89" t="s">
        <v>342</v>
      </c>
      <c r="H195" s="454">
        <f>MEDIAN(K195:K200)</f>
        <v>3</v>
      </c>
      <c r="I195" s="115" t="s">
        <v>1374</v>
      </c>
      <c r="J195" s="116" t="s">
        <v>1375</v>
      </c>
      <c r="K195" s="117">
        <v>2</v>
      </c>
    </row>
    <row r="196" spans="1:11">
      <c r="A196" s="508"/>
      <c r="B196" s="99"/>
      <c r="C196" s="111"/>
      <c r="D196" s="263"/>
      <c r="E196" s="112"/>
      <c r="F196" s="261"/>
      <c r="G196" s="89"/>
      <c r="H196" s="454"/>
      <c r="I196" s="115" t="s">
        <v>1376</v>
      </c>
      <c r="J196" s="116" t="s">
        <v>1377</v>
      </c>
      <c r="K196" s="117">
        <v>2.5</v>
      </c>
    </row>
    <row r="197" spans="1:11">
      <c r="A197" s="508"/>
      <c r="B197" s="99"/>
      <c r="C197" s="111"/>
      <c r="D197" s="263"/>
      <c r="E197" s="112"/>
      <c r="F197" s="261"/>
      <c r="G197" s="89"/>
      <c r="H197" s="454"/>
      <c r="I197" s="115" t="s">
        <v>1629</v>
      </c>
      <c r="J197" s="116" t="s">
        <v>1630</v>
      </c>
      <c r="K197" s="117">
        <v>3.5</v>
      </c>
    </row>
    <row r="198" spans="1:11">
      <c r="A198" s="508"/>
      <c r="B198" s="99"/>
      <c r="C198" s="111"/>
      <c r="D198" s="263"/>
      <c r="E198" s="112"/>
      <c r="F198" s="261"/>
      <c r="G198" s="89"/>
      <c r="H198" s="454"/>
      <c r="I198" s="115" t="s">
        <v>1631</v>
      </c>
      <c r="J198" s="116" t="s">
        <v>1632</v>
      </c>
      <c r="K198" s="117">
        <v>3.5</v>
      </c>
    </row>
    <row r="199" spans="1:11">
      <c r="A199" s="508"/>
      <c r="B199" s="99"/>
      <c r="C199" s="111"/>
      <c r="D199" s="263"/>
      <c r="E199" s="112"/>
      <c r="F199" s="261"/>
      <c r="G199" s="89"/>
      <c r="H199" s="454"/>
      <c r="I199" s="115" t="s">
        <v>1657</v>
      </c>
      <c r="J199" s="116" t="s">
        <v>1658</v>
      </c>
      <c r="K199" s="117">
        <v>2</v>
      </c>
    </row>
    <row r="200" spans="1:11">
      <c r="A200" s="508"/>
      <c r="B200" s="99"/>
      <c r="C200" s="111"/>
      <c r="D200" s="263"/>
      <c r="E200" s="112"/>
      <c r="F200" s="344"/>
      <c r="G200" s="141"/>
      <c r="H200" s="455"/>
      <c r="I200" s="129" t="s">
        <v>1633</v>
      </c>
      <c r="J200" s="130" t="s">
        <v>1634</v>
      </c>
      <c r="K200" s="131">
        <v>3.5</v>
      </c>
    </row>
    <row r="201" spans="1:11">
      <c r="A201" s="508"/>
      <c r="B201" s="99"/>
      <c r="C201" s="111"/>
      <c r="D201" s="263"/>
      <c r="E201" s="112"/>
      <c r="F201" s="261" t="s">
        <v>386</v>
      </c>
      <c r="G201" s="89" t="s">
        <v>343</v>
      </c>
      <c r="H201" s="454">
        <f>MEDIAN(K201:K209)</f>
        <v>2.5</v>
      </c>
      <c r="I201" s="115" t="s">
        <v>1396</v>
      </c>
      <c r="J201" s="116" t="s">
        <v>1397</v>
      </c>
      <c r="K201" s="117">
        <v>3.3</v>
      </c>
    </row>
    <row r="202" spans="1:11">
      <c r="A202" s="508"/>
      <c r="B202" s="99"/>
      <c r="C202" s="111"/>
      <c r="D202" s="263"/>
      <c r="E202" s="112"/>
      <c r="F202" s="261"/>
      <c r="G202" s="91"/>
      <c r="H202" s="454"/>
      <c r="I202" s="115" t="s">
        <v>1400</v>
      </c>
      <c r="J202" s="116" t="s">
        <v>1401</v>
      </c>
      <c r="K202" s="117">
        <v>1.8</v>
      </c>
    </row>
    <row r="203" spans="1:11">
      <c r="A203" s="508"/>
      <c r="B203" s="99"/>
      <c r="C203" s="111"/>
      <c r="D203" s="263"/>
      <c r="E203" s="112"/>
      <c r="F203" s="261"/>
      <c r="G203" s="91"/>
      <c r="H203" s="454"/>
      <c r="I203" s="115" t="s">
        <v>1402</v>
      </c>
      <c r="J203" s="116" t="s">
        <v>1403</v>
      </c>
      <c r="K203" s="117">
        <v>2.5</v>
      </c>
    </row>
    <row r="204" spans="1:11">
      <c r="A204" s="508"/>
      <c r="B204" s="99"/>
      <c r="C204" s="111"/>
      <c r="D204" s="263"/>
      <c r="E204" s="112"/>
      <c r="F204" s="261"/>
      <c r="G204" s="89"/>
      <c r="H204" s="454"/>
      <c r="I204" s="115" t="s">
        <v>1376</v>
      </c>
      <c r="J204" s="116" t="s">
        <v>1377</v>
      </c>
      <c r="K204" s="117">
        <v>2.5</v>
      </c>
    </row>
    <row r="205" spans="1:11">
      <c r="A205" s="508"/>
      <c r="B205" s="99"/>
      <c r="C205" s="111"/>
      <c r="D205" s="263"/>
      <c r="E205" s="112"/>
      <c r="F205" s="261"/>
      <c r="G205" s="91"/>
      <c r="H205" s="454"/>
      <c r="I205" s="115" t="s">
        <v>1629</v>
      </c>
      <c r="J205" s="116" t="s">
        <v>1630</v>
      </c>
      <c r="K205" s="117">
        <v>3.5</v>
      </c>
    </row>
    <row r="206" spans="1:11">
      <c r="A206" s="508"/>
      <c r="B206" s="99"/>
      <c r="C206" s="111"/>
      <c r="D206" s="263"/>
      <c r="E206" s="112"/>
      <c r="F206" s="261"/>
      <c r="G206" s="91"/>
      <c r="H206" s="454"/>
      <c r="I206" s="115" t="s">
        <v>1388</v>
      </c>
      <c r="J206" s="116" t="s">
        <v>1389</v>
      </c>
      <c r="K206" s="117">
        <v>2.5</v>
      </c>
    </row>
    <row r="207" spans="1:11">
      <c r="A207" s="508"/>
      <c r="B207" s="99"/>
      <c r="C207" s="111"/>
      <c r="D207" s="263"/>
      <c r="E207" s="112"/>
      <c r="F207" s="261"/>
      <c r="G207" s="91"/>
      <c r="H207" s="454"/>
      <c r="I207" s="115" t="s">
        <v>1398</v>
      </c>
      <c r="J207" s="116" t="s">
        <v>1399</v>
      </c>
      <c r="K207" s="117">
        <v>2.5</v>
      </c>
    </row>
    <row r="208" spans="1:11">
      <c r="A208" s="508"/>
      <c r="B208" s="99"/>
      <c r="C208" s="111"/>
      <c r="D208" s="263"/>
      <c r="E208" s="112"/>
      <c r="F208" s="261"/>
      <c r="G208" s="91"/>
      <c r="H208" s="454"/>
      <c r="I208" s="115" t="s">
        <v>1404</v>
      </c>
      <c r="J208" s="116" t="s">
        <v>1405</v>
      </c>
      <c r="K208" s="117">
        <v>3.3</v>
      </c>
    </row>
    <row r="209" spans="1:11">
      <c r="A209" s="508"/>
      <c r="B209" s="99"/>
      <c r="C209" s="111"/>
      <c r="D209" s="263"/>
      <c r="E209" s="112"/>
      <c r="F209" s="344"/>
      <c r="G209" s="143"/>
      <c r="H209" s="455"/>
      <c r="I209" s="129" t="s">
        <v>1380</v>
      </c>
      <c r="J209" s="130" t="s">
        <v>1381</v>
      </c>
      <c r="K209" s="131">
        <v>3.3</v>
      </c>
    </row>
    <row r="210" spans="1:11">
      <c r="A210" s="508"/>
      <c r="B210" s="99"/>
      <c r="C210" s="111"/>
      <c r="D210" s="263"/>
      <c r="E210" s="112"/>
      <c r="F210" s="344" t="s">
        <v>387</v>
      </c>
      <c r="G210" s="141" t="s">
        <v>344</v>
      </c>
      <c r="H210" s="460">
        <v>3</v>
      </c>
      <c r="I210" s="451"/>
      <c r="J210" s="451"/>
      <c r="K210" s="399"/>
    </row>
    <row r="211" spans="1:11">
      <c r="A211" s="508"/>
      <c r="B211" s="99"/>
      <c r="C211" s="111"/>
      <c r="D211" s="263"/>
      <c r="E211" s="112"/>
      <c r="F211" s="344" t="s">
        <v>345</v>
      </c>
      <c r="G211" s="141" t="s">
        <v>346</v>
      </c>
      <c r="H211" s="460">
        <v>3</v>
      </c>
      <c r="I211" s="480"/>
      <c r="J211" s="480"/>
      <c r="K211" s="131"/>
    </row>
    <row r="212" spans="1:11">
      <c r="A212" s="508"/>
      <c r="B212" s="99"/>
      <c r="C212" s="111"/>
      <c r="D212" s="263"/>
      <c r="E212" s="112"/>
      <c r="F212" s="261" t="s">
        <v>388</v>
      </c>
      <c r="G212" s="89" t="s">
        <v>389</v>
      </c>
      <c r="H212" s="454">
        <f>MEDIAN(H213:H226)</f>
        <v>2</v>
      </c>
      <c r="I212" s="435"/>
      <c r="J212" s="435"/>
      <c r="K212" s="117"/>
    </row>
    <row r="213" spans="1:11">
      <c r="A213" s="508"/>
      <c r="B213" s="99"/>
      <c r="C213" s="111"/>
      <c r="D213" s="263"/>
      <c r="E213" s="112"/>
      <c r="F213" s="261" t="s">
        <v>390</v>
      </c>
      <c r="G213" s="83" t="s">
        <v>347</v>
      </c>
      <c r="H213" s="454">
        <f>MEDIAN(K213:K217)</f>
        <v>2</v>
      </c>
      <c r="I213" s="115" t="s">
        <v>1471</v>
      </c>
      <c r="J213" s="116" t="s">
        <v>1472</v>
      </c>
      <c r="K213" s="117">
        <v>3</v>
      </c>
    </row>
    <row r="214" spans="1:11">
      <c r="A214" s="507"/>
      <c r="B214" s="99"/>
      <c r="C214" s="111"/>
      <c r="D214" s="112"/>
      <c r="E214" s="112"/>
      <c r="F214" s="261"/>
      <c r="G214" s="91"/>
      <c r="H214" s="454"/>
      <c r="I214" s="115" t="s">
        <v>1635</v>
      </c>
      <c r="J214" s="116" t="s">
        <v>1636</v>
      </c>
      <c r="K214" s="117">
        <v>2</v>
      </c>
    </row>
    <row r="215" spans="1:11">
      <c r="A215" s="507"/>
      <c r="B215" s="99"/>
      <c r="C215" s="111"/>
      <c r="D215" s="112"/>
      <c r="E215" s="112"/>
      <c r="F215" s="261"/>
      <c r="G215" s="91"/>
      <c r="H215" s="454"/>
      <c r="I215" s="115" t="s">
        <v>1463</v>
      </c>
      <c r="J215" s="116" t="s">
        <v>1464</v>
      </c>
      <c r="K215" s="117">
        <v>2.2999999999999998</v>
      </c>
    </row>
    <row r="216" spans="1:11">
      <c r="A216" s="507"/>
      <c r="B216" s="99"/>
      <c r="C216" s="111"/>
      <c r="D216" s="112"/>
      <c r="E216" s="112"/>
      <c r="F216" s="261"/>
      <c r="G216" s="91"/>
      <c r="H216" s="454"/>
      <c r="I216" s="115" t="s">
        <v>1051</v>
      </c>
      <c r="J216" s="116" t="s">
        <v>1052</v>
      </c>
      <c r="K216" s="117">
        <v>1.8</v>
      </c>
    </row>
    <row r="217" spans="1:11">
      <c r="A217" s="507"/>
      <c r="B217" s="99"/>
      <c r="C217" s="111"/>
      <c r="D217" s="112"/>
      <c r="E217" s="112"/>
      <c r="F217" s="344"/>
      <c r="G217" s="143"/>
      <c r="H217" s="455"/>
      <c r="I217" s="129" t="s">
        <v>1053</v>
      </c>
      <c r="J217" s="130" t="s">
        <v>1054</v>
      </c>
      <c r="K217" s="131">
        <v>1.5</v>
      </c>
    </row>
    <row r="218" spans="1:11">
      <c r="A218" s="507"/>
      <c r="B218" s="99"/>
      <c r="C218" s="111"/>
      <c r="D218" s="112"/>
      <c r="E218" s="112"/>
      <c r="F218" s="261" t="s">
        <v>391</v>
      </c>
      <c r="G218" s="83" t="s">
        <v>348</v>
      </c>
      <c r="H218" s="454">
        <f>MEDIAN(K218:K220)</f>
        <v>3.5</v>
      </c>
      <c r="I218" s="115" t="s">
        <v>1631</v>
      </c>
      <c r="J218" s="116" t="s">
        <v>1632</v>
      </c>
      <c r="K218" s="117">
        <v>3.5</v>
      </c>
    </row>
    <row r="219" spans="1:11">
      <c r="A219" s="507"/>
      <c r="B219" s="99"/>
      <c r="C219" s="111"/>
      <c r="D219" s="112"/>
      <c r="E219" s="112"/>
      <c r="F219" s="261"/>
      <c r="G219" s="91"/>
      <c r="H219" s="454"/>
      <c r="I219" s="115" t="s">
        <v>1637</v>
      </c>
      <c r="J219" s="116" t="s">
        <v>1638</v>
      </c>
      <c r="K219" s="117">
        <v>3.8</v>
      </c>
    </row>
    <row r="220" spans="1:11">
      <c r="A220" s="507"/>
      <c r="B220" s="99"/>
      <c r="C220" s="111"/>
      <c r="D220" s="112"/>
      <c r="E220" s="112"/>
      <c r="F220" s="344"/>
      <c r="G220" s="143"/>
      <c r="H220" s="455"/>
      <c r="I220" s="129" t="s">
        <v>1051</v>
      </c>
      <c r="J220" s="130" t="s">
        <v>1052</v>
      </c>
      <c r="K220" s="131">
        <v>1.8</v>
      </c>
    </row>
    <row r="221" spans="1:11">
      <c r="A221" s="507"/>
      <c r="B221" s="99"/>
      <c r="C221" s="111"/>
      <c r="D221" s="112"/>
      <c r="E221" s="112"/>
      <c r="F221" s="261" t="s">
        <v>392</v>
      </c>
      <c r="G221" s="89" t="s">
        <v>349</v>
      </c>
      <c r="H221" s="454">
        <f>MEDIAN(K221:K224)</f>
        <v>1.9</v>
      </c>
      <c r="I221" s="115" t="s">
        <v>1053</v>
      </c>
      <c r="J221" s="116" t="s">
        <v>1054</v>
      </c>
      <c r="K221" s="117">
        <v>1.5</v>
      </c>
    </row>
    <row r="222" spans="1:11">
      <c r="A222" s="507"/>
      <c r="B222" s="99"/>
      <c r="C222" s="111"/>
      <c r="D222" s="112"/>
      <c r="E222" s="112"/>
      <c r="F222" s="261"/>
      <c r="G222" s="91"/>
      <c r="H222" s="454"/>
      <c r="I222" s="115" t="s">
        <v>1051</v>
      </c>
      <c r="J222" s="116" t="s">
        <v>1052</v>
      </c>
      <c r="K222" s="117">
        <v>1.8</v>
      </c>
    </row>
    <row r="223" spans="1:11">
      <c r="A223" s="507"/>
      <c r="B223" s="99"/>
      <c r="C223" s="111"/>
      <c r="D223" s="112"/>
      <c r="E223" s="112"/>
      <c r="F223" s="261"/>
      <c r="G223" s="91"/>
      <c r="H223" s="454"/>
      <c r="I223" s="115" t="s">
        <v>1471</v>
      </c>
      <c r="J223" s="116" t="s">
        <v>1472</v>
      </c>
      <c r="K223" s="117">
        <v>3</v>
      </c>
    </row>
    <row r="224" spans="1:11">
      <c r="A224" s="507"/>
      <c r="B224" s="99"/>
      <c r="C224" s="111"/>
      <c r="D224" s="112"/>
      <c r="E224" s="112"/>
      <c r="F224" s="344"/>
      <c r="G224" s="143"/>
      <c r="H224" s="455"/>
      <c r="I224" s="129" t="s">
        <v>1635</v>
      </c>
      <c r="J224" s="130" t="s">
        <v>1636</v>
      </c>
      <c r="K224" s="131">
        <v>2</v>
      </c>
    </row>
    <row r="225" spans="1:11">
      <c r="A225" s="507"/>
      <c r="B225" s="99"/>
      <c r="C225" s="111"/>
      <c r="D225" s="112"/>
      <c r="E225" s="112"/>
      <c r="F225" s="345" t="s">
        <v>439</v>
      </c>
      <c r="G225" s="143" t="s">
        <v>350</v>
      </c>
      <c r="H225" s="455">
        <v>2</v>
      </c>
      <c r="I225" s="480"/>
      <c r="J225" s="480"/>
      <c r="K225" s="131"/>
    </row>
    <row r="226" spans="1:11">
      <c r="A226" s="515"/>
      <c r="B226" s="126"/>
      <c r="C226" s="127"/>
      <c r="D226" s="128"/>
      <c r="E226" s="128"/>
      <c r="F226" s="344" t="s">
        <v>351</v>
      </c>
      <c r="G226" s="141" t="s">
        <v>352</v>
      </c>
      <c r="H226" s="455">
        <v>2</v>
      </c>
      <c r="I226" s="480"/>
      <c r="J226" s="480"/>
      <c r="K226" s="131"/>
    </row>
    <row r="227" spans="1:11">
      <c r="A227" s="507" t="s">
        <v>2042</v>
      </c>
      <c r="B227" s="99" t="s">
        <v>2043</v>
      </c>
      <c r="C227" s="111">
        <f>MEDIAN(H227:H232)</f>
        <v>1.5</v>
      </c>
      <c r="D227" s="112" t="s">
        <v>1048</v>
      </c>
      <c r="E227" s="112" t="s">
        <v>1048</v>
      </c>
      <c r="F227" s="481" t="s">
        <v>405</v>
      </c>
      <c r="G227" s="482" t="s">
        <v>360</v>
      </c>
      <c r="H227" s="460">
        <v>1.5</v>
      </c>
      <c r="I227" s="129" t="s">
        <v>1053</v>
      </c>
      <c r="J227" s="130" t="s">
        <v>1054</v>
      </c>
      <c r="K227" s="399">
        <v>1.5</v>
      </c>
    </row>
    <row r="228" spans="1:11">
      <c r="A228" s="508"/>
      <c r="B228" s="99"/>
      <c r="C228" s="111"/>
      <c r="D228" s="263"/>
      <c r="E228" s="112"/>
      <c r="F228" s="481" t="s">
        <v>407</v>
      </c>
      <c r="G228" s="482" t="s">
        <v>361</v>
      </c>
      <c r="H228" s="460">
        <v>1.3</v>
      </c>
      <c r="I228" s="129" t="s">
        <v>1639</v>
      </c>
      <c r="J228" s="130" t="s">
        <v>1640</v>
      </c>
      <c r="K228" s="131">
        <v>1.3</v>
      </c>
    </row>
    <row r="229" spans="1:11">
      <c r="A229" s="508"/>
      <c r="B229" s="99"/>
      <c r="C229" s="111"/>
      <c r="D229" s="263"/>
      <c r="E229" s="112"/>
      <c r="F229" s="481" t="s">
        <v>440</v>
      </c>
      <c r="G229" s="483" t="s">
        <v>362</v>
      </c>
      <c r="H229" s="460">
        <v>1.3</v>
      </c>
      <c r="I229" s="129" t="s">
        <v>1120</v>
      </c>
      <c r="J229" s="130" t="s">
        <v>1121</v>
      </c>
      <c r="K229" s="131">
        <v>1.3</v>
      </c>
    </row>
    <row r="230" spans="1:11">
      <c r="A230" s="508"/>
      <c r="B230" s="99"/>
      <c r="C230" s="111"/>
      <c r="D230" s="263"/>
      <c r="E230" s="112"/>
      <c r="F230" s="261" t="s">
        <v>410</v>
      </c>
      <c r="G230" s="89" t="s">
        <v>363</v>
      </c>
      <c r="H230" s="454">
        <f>MEDIAN(K230:K231)</f>
        <v>1.65</v>
      </c>
      <c r="I230" s="115" t="s">
        <v>1053</v>
      </c>
      <c r="J230" s="116" t="s">
        <v>1054</v>
      </c>
      <c r="K230" s="117">
        <v>1.5</v>
      </c>
    </row>
    <row r="231" spans="1:11">
      <c r="A231" s="508"/>
      <c r="B231" s="99"/>
      <c r="C231" s="111"/>
      <c r="D231" s="263"/>
      <c r="E231" s="112"/>
      <c r="F231" s="344"/>
      <c r="G231" s="141"/>
      <c r="H231" s="455"/>
      <c r="I231" s="129" t="s">
        <v>1051</v>
      </c>
      <c r="J231" s="130" t="s">
        <v>1052</v>
      </c>
      <c r="K231" s="131">
        <v>1.8</v>
      </c>
    </row>
    <row r="232" spans="1:11">
      <c r="A232" s="508"/>
      <c r="B232" s="99"/>
      <c r="C232" s="111"/>
      <c r="D232" s="263"/>
      <c r="E232" s="112"/>
      <c r="F232" s="261" t="s">
        <v>412</v>
      </c>
      <c r="G232" s="89" t="s">
        <v>364</v>
      </c>
      <c r="H232" s="454">
        <f>MEDIAN(K232:K234)</f>
        <v>2</v>
      </c>
      <c r="I232" s="115" t="s">
        <v>1301</v>
      </c>
      <c r="J232" s="116" t="s">
        <v>1302</v>
      </c>
      <c r="K232" s="117">
        <v>1.5</v>
      </c>
    </row>
    <row r="233" spans="1:11">
      <c r="A233" s="508"/>
      <c r="B233" s="99"/>
      <c r="C233" s="111"/>
      <c r="D233" s="263"/>
      <c r="E233" s="112"/>
      <c r="F233" s="261"/>
      <c r="G233" s="89"/>
      <c r="H233" s="454"/>
      <c r="I233" s="115" t="s">
        <v>1471</v>
      </c>
      <c r="J233" s="116" t="s">
        <v>1472</v>
      </c>
      <c r="K233" s="117">
        <v>3</v>
      </c>
    </row>
    <row r="234" spans="1:11">
      <c r="A234" s="509"/>
      <c r="B234" s="126"/>
      <c r="C234" s="127"/>
      <c r="D234" s="343"/>
      <c r="E234" s="128"/>
      <c r="F234" s="344"/>
      <c r="G234" s="141"/>
      <c r="H234" s="455"/>
      <c r="I234" s="129" t="s">
        <v>1635</v>
      </c>
      <c r="J234" s="130" t="s">
        <v>1636</v>
      </c>
      <c r="K234" s="131">
        <v>2</v>
      </c>
    </row>
    <row r="235" spans="1:11" ht="14.25" customHeight="1">
      <c r="A235" s="507" t="s">
        <v>2044</v>
      </c>
      <c r="B235" s="99" t="s">
        <v>2045</v>
      </c>
      <c r="C235" s="111">
        <f>MEDIAN(H235:H246)</f>
        <v>2.15</v>
      </c>
      <c r="D235" s="112" t="s">
        <v>1048</v>
      </c>
      <c r="E235" s="112" t="s">
        <v>1047</v>
      </c>
      <c r="F235" s="261" t="s">
        <v>414</v>
      </c>
      <c r="G235" s="83" t="s">
        <v>365</v>
      </c>
      <c r="H235" s="454">
        <f>MEDIAN(K235:K237)</f>
        <v>2</v>
      </c>
      <c r="I235" s="115" t="s">
        <v>1471</v>
      </c>
      <c r="J235" s="116" t="s">
        <v>1472</v>
      </c>
      <c r="K235" s="117">
        <v>3</v>
      </c>
    </row>
    <row r="236" spans="1:11" ht="14.25" customHeight="1">
      <c r="A236" s="507"/>
      <c r="B236" s="99"/>
      <c r="C236" s="111"/>
      <c r="D236" s="112"/>
      <c r="E236" s="112"/>
      <c r="F236" s="261"/>
      <c r="G236" s="83"/>
      <c r="H236" s="454"/>
      <c r="I236" s="115" t="s">
        <v>1301</v>
      </c>
      <c r="J236" s="116" t="s">
        <v>1302</v>
      </c>
      <c r="K236" s="117">
        <v>1.5</v>
      </c>
    </row>
    <row r="237" spans="1:11" ht="14.25" customHeight="1">
      <c r="A237" s="507"/>
      <c r="B237" s="99"/>
      <c r="C237" s="111"/>
      <c r="D237" s="112"/>
      <c r="E237" s="112"/>
      <c r="F237" s="344"/>
      <c r="G237" s="124"/>
      <c r="H237" s="455"/>
      <c r="I237" s="129" t="s">
        <v>1635</v>
      </c>
      <c r="J237" s="130" t="s">
        <v>1636</v>
      </c>
      <c r="K237" s="131">
        <v>2</v>
      </c>
    </row>
    <row r="238" spans="1:11">
      <c r="A238" s="508"/>
      <c r="B238" s="99"/>
      <c r="C238" s="111"/>
      <c r="D238" s="263"/>
      <c r="E238" s="112"/>
      <c r="F238" s="261" t="s">
        <v>417</v>
      </c>
      <c r="G238" s="89" t="s">
        <v>367</v>
      </c>
      <c r="H238" s="454">
        <f>MEDIAN(K238:K240)</f>
        <v>1.8</v>
      </c>
      <c r="I238" s="115" t="s">
        <v>1672</v>
      </c>
      <c r="J238" s="116" t="s">
        <v>1673</v>
      </c>
      <c r="K238" s="117">
        <v>1.8</v>
      </c>
    </row>
    <row r="239" spans="1:11">
      <c r="A239" s="508"/>
      <c r="B239" s="99"/>
      <c r="C239" s="111"/>
      <c r="D239" s="263"/>
      <c r="E239" s="112"/>
      <c r="F239" s="261"/>
      <c r="G239" s="89"/>
      <c r="H239" s="454"/>
      <c r="I239" s="115" t="s">
        <v>1641</v>
      </c>
      <c r="J239" s="116" t="s">
        <v>1642</v>
      </c>
      <c r="K239" s="117">
        <v>1.8</v>
      </c>
    </row>
    <row r="240" spans="1:11">
      <c r="A240" s="508"/>
      <c r="B240" s="99"/>
      <c r="C240" s="111"/>
      <c r="D240" s="263"/>
      <c r="E240" s="112"/>
      <c r="F240" s="344"/>
      <c r="G240" s="141"/>
      <c r="H240" s="455"/>
      <c r="I240" s="129" t="s">
        <v>1643</v>
      </c>
      <c r="J240" s="130" t="s">
        <v>1644</v>
      </c>
      <c r="K240" s="131">
        <v>4</v>
      </c>
    </row>
    <row r="241" spans="1:11">
      <c r="A241" s="508"/>
      <c r="B241" s="99"/>
      <c r="C241" s="111"/>
      <c r="D241" s="263"/>
      <c r="E241" s="112"/>
      <c r="F241" s="262" t="s">
        <v>419</v>
      </c>
      <c r="G241" s="92" t="s">
        <v>368</v>
      </c>
      <c r="H241" s="454">
        <f>MEDIAN(K241:K243)</f>
        <v>2</v>
      </c>
      <c r="I241" s="115" t="s">
        <v>1471</v>
      </c>
      <c r="J241" s="116" t="s">
        <v>1472</v>
      </c>
      <c r="K241" s="117">
        <v>3</v>
      </c>
    </row>
    <row r="242" spans="1:11">
      <c r="A242" s="508"/>
      <c r="B242" s="99"/>
      <c r="C242" s="111"/>
      <c r="D242" s="263"/>
      <c r="E242" s="112"/>
      <c r="F242" s="262"/>
      <c r="G242" s="92"/>
      <c r="H242" s="454"/>
      <c r="I242" s="115" t="s">
        <v>1301</v>
      </c>
      <c r="J242" s="116" t="s">
        <v>1302</v>
      </c>
      <c r="K242" s="117">
        <v>1.5</v>
      </c>
    </row>
    <row r="243" spans="1:11">
      <c r="A243" s="508"/>
      <c r="B243" s="99"/>
      <c r="C243" s="111"/>
      <c r="D243" s="263"/>
      <c r="E243" s="112"/>
      <c r="F243" s="345"/>
      <c r="G243" s="145"/>
      <c r="H243" s="455"/>
      <c r="I243" s="129" t="s">
        <v>1635</v>
      </c>
      <c r="J243" s="130" t="s">
        <v>1636</v>
      </c>
      <c r="K243" s="131">
        <v>2</v>
      </c>
    </row>
    <row r="244" spans="1:11">
      <c r="A244" s="508"/>
      <c r="B244" s="99"/>
      <c r="C244" s="111"/>
      <c r="D244" s="263"/>
      <c r="E244" s="112"/>
      <c r="F244" s="262"/>
      <c r="G244" s="484" t="s">
        <v>2116</v>
      </c>
      <c r="H244" s="454">
        <v>3</v>
      </c>
      <c r="I244" s="115" t="s">
        <v>1361</v>
      </c>
      <c r="J244" s="485" t="s">
        <v>2117</v>
      </c>
      <c r="K244" s="117">
        <v>3</v>
      </c>
    </row>
    <row r="245" spans="1:11">
      <c r="A245" s="508"/>
      <c r="B245" s="99"/>
      <c r="C245" s="111"/>
      <c r="D245" s="263"/>
      <c r="E245" s="112"/>
      <c r="F245" s="262"/>
      <c r="G245" s="92"/>
      <c r="H245" s="454">
        <v>4</v>
      </c>
      <c r="I245" s="115" t="s">
        <v>431</v>
      </c>
      <c r="J245" s="485" t="s">
        <v>1479</v>
      </c>
      <c r="K245" s="117">
        <v>4</v>
      </c>
    </row>
    <row r="246" spans="1:11">
      <c r="A246" s="509"/>
      <c r="B246" s="126"/>
      <c r="C246" s="127"/>
      <c r="D246" s="343"/>
      <c r="E246" s="128"/>
      <c r="F246" s="345"/>
      <c r="G246" s="145"/>
      <c r="H246" s="455">
        <v>2.2999999999999998</v>
      </c>
      <c r="I246" s="129" t="s">
        <v>1480</v>
      </c>
      <c r="J246" s="486" t="s">
        <v>1481</v>
      </c>
      <c r="K246" s="131">
        <v>2.2999999999999998</v>
      </c>
    </row>
    <row r="247" spans="1:11">
      <c r="A247" s="507" t="s">
        <v>2046</v>
      </c>
      <c r="B247" s="99" t="s">
        <v>2047</v>
      </c>
      <c r="C247" s="111">
        <f>MEDIAN(H247:H256)</f>
        <v>2.0249999999999999</v>
      </c>
      <c r="D247" s="112" t="s">
        <v>1048</v>
      </c>
      <c r="E247" s="112" t="s">
        <v>1047</v>
      </c>
      <c r="F247" s="262" t="s">
        <v>245</v>
      </c>
      <c r="G247" s="92" t="s">
        <v>1714</v>
      </c>
      <c r="H247" s="454">
        <f>MEDIAN(K247:K250)</f>
        <v>2.0499999999999998</v>
      </c>
      <c r="I247" s="115" t="s">
        <v>1461</v>
      </c>
      <c r="J247" s="116" t="s">
        <v>1462</v>
      </c>
      <c r="K247" s="162">
        <v>2.2999999999999998</v>
      </c>
    </row>
    <row r="248" spans="1:11">
      <c r="A248" s="507"/>
      <c r="B248" s="99"/>
      <c r="C248" s="111"/>
      <c r="D248" s="112"/>
      <c r="E248" s="112"/>
      <c r="F248" s="262"/>
      <c r="G248" s="92"/>
      <c r="H248" s="454"/>
      <c r="I248" s="115" t="s">
        <v>1463</v>
      </c>
      <c r="J248" s="116" t="s">
        <v>1464</v>
      </c>
      <c r="K248" s="117">
        <v>2.2999999999999998</v>
      </c>
    </row>
    <row r="249" spans="1:11">
      <c r="A249" s="507"/>
      <c r="B249" s="99"/>
      <c r="C249" s="111"/>
      <c r="D249" s="112"/>
      <c r="E249" s="112"/>
      <c r="F249" s="262"/>
      <c r="G249" s="92"/>
      <c r="H249" s="454"/>
      <c r="I249" s="115" t="s">
        <v>1051</v>
      </c>
      <c r="J249" s="116" t="s">
        <v>1052</v>
      </c>
      <c r="K249" s="117">
        <v>1.8</v>
      </c>
    </row>
    <row r="250" spans="1:11">
      <c r="A250" s="507"/>
      <c r="B250" s="99"/>
      <c r="C250" s="111"/>
      <c r="D250" s="112"/>
      <c r="E250" s="112"/>
      <c r="F250" s="345"/>
      <c r="G250" s="145"/>
      <c r="H250" s="455"/>
      <c r="I250" s="129" t="s">
        <v>1053</v>
      </c>
      <c r="J250" s="130" t="s">
        <v>1054</v>
      </c>
      <c r="K250" s="131">
        <v>1.5</v>
      </c>
    </row>
    <row r="251" spans="1:11">
      <c r="A251" s="508"/>
      <c r="B251" s="99"/>
      <c r="C251" s="111"/>
      <c r="D251" s="263"/>
      <c r="E251" s="112"/>
      <c r="F251" s="261" t="s">
        <v>287</v>
      </c>
      <c r="G251" s="83" t="s">
        <v>229</v>
      </c>
      <c r="H251" s="454">
        <f>MEDIAN(K251:K253)</f>
        <v>2</v>
      </c>
      <c r="I251" s="115" t="s">
        <v>1430</v>
      </c>
      <c r="J251" s="116" t="s">
        <v>1431</v>
      </c>
      <c r="K251" s="117">
        <v>1.5</v>
      </c>
    </row>
    <row r="252" spans="1:11">
      <c r="A252" s="507"/>
      <c r="B252" s="99"/>
      <c r="C252" s="111"/>
      <c r="D252" s="112"/>
      <c r="E252" s="112"/>
      <c r="F252" s="262"/>
      <c r="G252" s="92"/>
      <c r="H252" s="454"/>
      <c r="I252" s="115" t="s">
        <v>1303</v>
      </c>
      <c r="J252" s="116" t="s">
        <v>1304</v>
      </c>
      <c r="K252" s="117">
        <v>2.2999999999999998</v>
      </c>
    </row>
    <row r="253" spans="1:11">
      <c r="A253" s="507"/>
      <c r="B253" s="99"/>
      <c r="C253" s="111"/>
      <c r="D253" s="112"/>
      <c r="E253" s="112"/>
      <c r="F253" s="345"/>
      <c r="G253" s="145"/>
      <c r="H253" s="455"/>
      <c r="I253" s="129" t="s">
        <v>1635</v>
      </c>
      <c r="J253" s="130" t="s">
        <v>1636</v>
      </c>
      <c r="K253" s="131">
        <v>2</v>
      </c>
    </row>
    <row r="254" spans="1:11">
      <c r="A254" s="508"/>
      <c r="B254" s="99"/>
      <c r="C254" s="111"/>
      <c r="D254" s="263"/>
      <c r="E254" s="112"/>
      <c r="F254" s="261" t="s">
        <v>403</v>
      </c>
      <c r="G254" s="89" t="s">
        <v>359</v>
      </c>
      <c r="H254" s="454">
        <f>MEDIAN(K254:K255)</f>
        <v>1.65</v>
      </c>
      <c r="I254" s="115" t="s">
        <v>1053</v>
      </c>
      <c r="J254" s="116" t="s">
        <v>1054</v>
      </c>
      <c r="K254" s="162">
        <v>1.5</v>
      </c>
    </row>
    <row r="255" spans="1:11">
      <c r="A255" s="508"/>
      <c r="B255" s="99"/>
      <c r="C255" s="111"/>
      <c r="D255" s="263"/>
      <c r="E255" s="112"/>
      <c r="F255" s="344"/>
      <c r="G255" s="141"/>
      <c r="H255" s="455"/>
      <c r="I255" s="129" t="s">
        <v>1051</v>
      </c>
      <c r="J255" s="130" t="s">
        <v>1052</v>
      </c>
      <c r="K255" s="131">
        <v>1.8</v>
      </c>
    </row>
    <row r="256" spans="1:11">
      <c r="A256" s="508"/>
      <c r="B256" s="99"/>
      <c r="C256" s="111"/>
      <c r="D256" s="263"/>
      <c r="E256" s="112"/>
      <c r="F256" s="261" t="s">
        <v>513</v>
      </c>
      <c r="G256" s="91" t="s">
        <v>444</v>
      </c>
      <c r="H256" s="454">
        <f>MEDIAN(H257:H265)</f>
        <v>2.5</v>
      </c>
      <c r="I256" s="435"/>
      <c r="J256" s="435"/>
      <c r="K256" s="117"/>
    </row>
    <row r="257" spans="1:11">
      <c r="A257" s="508"/>
      <c r="B257" s="99"/>
      <c r="C257" s="111"/>
      <c r="D257" s="263"/>
      <c r="E257" s="112"/>
      <c r="F257" s="261" t="s">
        <v>514</v>
      </c>
      <c r="G257" s="89" t="s">
        <v>445</v>
      </c>
      <c r="H257" s="454">
        <f>MEDIAN(K257:K259)</f>
        <v>2.5</v>
      </c>
      <c r="I257" s="115" t="s">
        <v>1372</v>
      </c>
      <c r="J257" s="116" t="s">
        <v>1373</v>
      </c>
      <c r="K257" s="117">
        <v>3.5</v>
      </c>
    </row>
    <row r="258" spans="1:11">
      <c r="A258" s="508"/>
      <c r="B258" s="99"/>
      <c r="C258" s="111"/>
      <c r="D258" s="263"/>
      <c r="E258" s="112"/>
      <c r="F258" s="261"/>
      <c r="G258" s="91"/>
      <c r="H258" s="454"/>
      <c r="I258" s="115" t="s">
        <v>1374</v>
      </c>
      <c r="J258" s="116" t="s">
        <v>1375</v>
      </c>
      <c r="K258" s="117">
        <v>2</v>
      </c>
    </row>
    <row r="259" spans="1:11">
      <c r="A259" s="508"/>
      <c r="B259" s="99"/>
      <c r="C259" s="111"/>
      <c r="D259" s="263"/>
      <c r="E259" s="112"/>
      <c r="F259" s="344"/>
      <c r="G259" s="143"/>
      <c r="H259" s="455"/>
      <c r="I259" s="129" t="s">
        <v>1378</v>
      </c>
      <c r="J259" s="130" t="s">
        <v>1379</v>
      </c>
      <c r="K259" s="131">
        <v>2.5</v>
      </c>
    </row>
    <row r="260" spans="1:11">
      <c r="A260" s="508"/>
      <c r="B260" s="99"/>
      <c r="C260" s="111"/>
      <c r="D260" s="263"/>
      <c r="E260" s="112"/>
      <c r="F260" s="344" t="s">
        <v>515</v>
      </c>
      <c r="G260" s="141" t="s">
        <v>446</v>
      </c>
      <c r="H260" s="460">
        <f>MEDIAN(K260)</f>
        <v>2.5</v>
      </c>
      <c r="I260" s="129" t="s">
        <v>1376</v>
      </c>
      <c r="J260" s="130" t="s">
        <v>1377</v>
      </c>
      <c r="K260" s="131">
        <v>2.5</v>
      </c>
    </row>
    <row r="261" spans="1:11">
      <c r="A261" s="508"/>
      <c r="B261" s="99"/>
      <c r="C261" s="111"/>
      <c r="D261" s="263"/>
      <c r="E261" s="112"/>
      <c r="F261" s="261" t="s">
        <v>516</v>
      </c>
      <c r="G261" s="89" t="s">
        <v>447</v>
      </c>
      <c r="H261" s="454">
        <f>MEDIAN(K261:K263)</f>
        <v>2.5</v>
      </c>
      <c r="I261" s="115" t="s">
        <v>1396</v>
      </c>
      <c r="J261" s="116" t="s">
        <v>1397</v>
      </c>
      <c r="K261" s="117">
        <v>3.3</v>
      </c>
    </row>
    <row r="262" spans="1:11">
      <c r="A262" s="508"/>
      <c r="B262" s="99"/>
      <c r="C262" s="111"/>
      <c r="D262" s="263"/>
      <c r="E262" s="112"/>
      <c r="F262" s="261"/>
      <c r="G262" s="91"/>
      <c r="H262" s="454"/>
      <c r="I262" s="115" t="s">
        <v>1400</v>
      </c>
      <c r="J262" s="116" t="s">
        <v>1401</v>
      </c>
      <c r="K262" s="117">
        <v>1.8</v>
      </c>
    </row>
    <row r="263" spans="1:11">
      <c r="A263" s="508"/>
      <c r="B263" s="99"/>
      <c r="C263" s="111"/>
      <c r="D263" s="263"/>
      <c r="E263" s="112"/>
      <c r="F263" s="344"/>
      <c r="G263" s="143"/>
      <c r="H263" s="455"/>
      <c r="I263" s="129" t="s">
        <v>1402</v>
      </c>
      <c r="J263" s="130" t="s">
        <v>1403</v>
      </c>
      <c r="K263" s="131">
        <v>2.5</v>
      </c>
    </row>
    <row r="264" spans="1:11">
      <c r="A264" s="508"/>
      <c r="B264" s="99"/>
      <c r="C264" s="111"/>
      <c r="D264" s="263"/>
      <c r="E264" s="112"/>
      <c r="F264" s="344" t="s">
        <v>517</v>
      </c>
      <c r="G264" s="141" t="s">
        <v>448</v>
      </c>
      <c r="H264" s="460">
        <v>2.5</v>
      </c>
      <c r="I264" s="451"/>
      <c r="J264" s="451"/>
      <c r="K264" s="399"/>
    </row>
    <row r="265" spans="1:11">
      <c r="A265" s="509"/>
      <c r="B265" s="126"/>
      <c r="C265" s="127"/>
      <c r="D265" s="343"/>
      <c r="E265" s="128"/>
      <c r="F265" s="344" t="s">
        <v>449</v>
      </c>
      <c r="G265" s="141" t="s">
        <v>450</v>
      </c>
      <c r="H265" s="460">
        <v>2.5</v>
      </c>
      <c r="I265" s="451"/>
      <c r="J265" s="451"/>
      <c r="K265" s="399"/>
    </row>
    <row r="266" spans="1:11">
      <c r="A266" s="507" t="s">
        <v>2048</v>
      </c>
      <c r="B266" s="105" t="s">
        <v>2049</v>
      </c>
      <c r="C266" s="111">
        <f>MEDIAN(H266:H271)</f>
        <v>3.5</v>
      </c>
      <c r="D266" s="112" t="s">
        <v>1048</v>
      </c>
      <c r="E266" s="112" t="s">
        <v>1047</v>
      </c>
      <c r="F266" s="261" t="s">
        <v>2076</v>
      </c>
      <c r="G266" s="83" t="s">
        <v>2050</v>
      </c>
      <c r="H266" s="454">
        <f>MEDIAN(K266:K270)</f>
        <v>3.5</v>
      </c>
      <c r="I266" s="115" t="s">
        <v>1702</v>
      </c>
      <c r="J266" s="116" t="s">
        <v>1703</v>
      </c>
      <c r="K266" s="162">
        <v>4.5</v>
      </c>
    </row>
    <row r="267" spans="1:11">
      <c r="A267" s="507"/>
      <c r="B267" s="105"/>
      <c r="C267" s="111"/>
      <c r="D267" s="112"/>
      <c r="E267" s="112"/>
      <c r="F267" s="261"/>
      <c r="G267" s="83"/>
      <c r="H267" s="454"/>
      <c r="I267" s="115" t="s">
        <v>1534</v>
      </c>
      <c r="J267" s="116" t="s">
        <v>1790</v>
      </c>
      <c r="K267" s="117">
        <v>3.5</v>
      </c>
    </row>
    <row r="268" spans="1:11">
      <c r="A268" s="507"/>
      <c r="B268" s="105"/>
      <c r="C268" s="111"/>
      <c r="D268" s="112"/>
      <c r="E268" s="112"/>
      <c r="F268" s="261"/>
      <c r="G268" s="83"/>
      <c r="H268" s="454"/>
      <c r="I268" s="115" t="s">
        <v>1558</v>
      </c>
      <c r="J268" s="116" t="s">
        <v>1559</v>
      </c>
      <c r="K268" s="117">
        <v>4</v>
      </c>
    </row>
    <row r="269" spans="1:11">
      <c r="A269" s="507"/>
      <c r="B269" s="105"/>
      <c r="C269" s="111"/>
      <c r="D269" s="112"/>
      <c r="E269" s="112"/>
      <c r="F269" s="261"/>
      <c r="G269" s="83"/>
      <c r="H269" s="454"/>
      <c r="I269" s="115" t="s">
        <v>1560</v>
      </c>
      <c r="J269" s="116" t="s">
        <v>1561</v>
      </c>
      <c r="K269" s="117">
        <v>3.5</v>
      </c>
    </row>
    <row r="270" spans="1:11">
      <c r="A270" s="507"/>
      <c r="B270" s="105"/>
      <c r="C270" s="111"/>
      <c r="D270" s="112"/>
      <c r="E270" s="112"/>
      <c r="F270" s="344"/>
      <c r="G270" s="124"/>
      <c r="H270" s="455"/>
      <c r="I270" s="129" t="s">
        <v>1574</v>
      </c>
      <c r="J270" s="130" t="s">
        <v>1575</v>
      </c>
      <c r="K270" s="131">
        <v>3.3</v>
      </c>
    </row>
    <row r="271" spans="1:11">
      <c r="A271" s="508"/>
      <c r="B271" s="99"/>
      <c r="C271" s="111"/>
      <c r="D271" s="263"/>
      <c r="E271" s="112"/>
      <c r="F271" s="261" t="s">
        <v>142</v>
      </c>
      <c r="G271" s="83" t="s">
        <v>79</v>
      </c>
      <c r="H271" s="454">
        <f>MEDIAN(K271:K273)</f>
        <v>3.5</v>
      </c>
      <c r="I271" s="115" t="s">
        <v>1570</v>
      </c>
      <c r="J271" s="116" t="s">
        <v>1572</v>
      </c>
      <c r="K271" s="117">
        <v>3.5</v>
      </c>
    </row>
    <row r="272" spans="1:11">
      <c r="A272" s="508"/>
      <c r="B272" s="99"/>
      <c r="C272" s="111"/>
      <c r="D272" s="263"/>
      <c r="E272" s="112"/>
      <c r="F272" s="261"/>
      <c r="G272" s="83"/>
      <c r="H272" s="454"/>
      <c r="I272" s="115" t="s">
        <v>1573</v>
      </c>
      <c r="J272" s="116" t="s">
        <v>1571</v>
      </c>
      <c r="K272" s="117">
        <v>4.5</v>
      </c>
    </row>
    <row r="273" spans="1:11">
      <c r="A273" s="509"/>
      <c r="B273" s="126"/>
      <c r="C273" s="127"/>
      <c r="D273" s="343"/>
      <c r="E273" s="128"/>
      <c r="F273" s="344"/>
      <c r="G273" s="124"/>
      <c r="H273" s="455"/>
      <c r="I273" s="129" t="s">
        <v>1574</v>
      </c>
      <c r="J273" s="130" t="s">
        <v>1575</v>
      </c>
      <c r="K273" s="131">
        <v>3.3</v>
      </c>
    </row>
    <row r="274" spans="1:11">
      <c r="A274" s="507" t="s">
        <v>2051</v>
      </c>
      <c r="B274" s="105" t="s">
        <v>2052</v>
      </c>
      <c r="C274" s="111">
        <f>MEDIAN(H274,H289)</f>
        <v>2.665</v>
      </c>
      <c r="D274" s="112" t="s">
        <v>1048</v>
      </c>
      <c r="E274" s="112" t="s">
        <v>1047</v>
      </c>
      <c r="F274" s="262" t="s">
        <v>256</v>
      </c>
      <c r="G274" s="87" t="s">
        <v>185</v>
      </c>
      <c r="H274" s="454">
        <f>MEDIAN(H275:H288)</f>
        <v>2.5</v>
      </c>
      <c r="I274" s="435"/>
      <c r="J274" s="435"/>
      <c r="K274" s="117"/>
    </row>
    <row r="275" spans="1:11">
      <c r="A275" s="507"/>
      <c r="B275" s="99"/>
      <c r="C275" s="111"/>
      <c r="D275" s="112"/>
      <c r="E275" s="112"/>
      <c r="F275" s="262" t="s">
        <v>257</v>
      </c>
      <c r="G275" s="96" t="s">
        <v>186</v>
      </c>
      <c r="H275" s="454">
        <f>MEDIAN(K275:K279)</f>
        <v>3</v>
      </c>
      <c r="I275" s="115" t="s">
        <v>1734</v>
      </c>
      <c r="J275" s="116" t="s">
        <v>1735</v>
      </c>
      <c r="K275" s="117">
        <v>3</v>
      </c>
    </row>
    <row r="276" spans="1:11">
      <c r="A276" s="507"/>
      <c r="B276" s="99"/>
      <c r="C276" s="111"/>
      <c r="D276" s="112"/>
      <c r="E276" s="112"/>
      <c r="F276" s="262"/>
      <c r="G276" s="87"/>
      <c r="H276" s="454"/>
      <c r="I276" s="115" t="s">
        <v>1736</v>
      </c>
      <c r="J276" s="116" t="s">
        <v>1737</v>
      </c>
      <c r="K276" s="117">
        <v>6</v>
      </c>
    </row>
    <row r="277" spans="1:11">
      <c r="A277" s="507"/>
      <c r="B277" s="99"/>
      <c r="C277" s="111"/>
      <c r="D277" s="112"/>
      <c r="E277" s="112"/>
      <c r="F277" s="262"/>
      <c r="G277" s="87"/>
      <c r="H277" s="454"/>
      <c r="I277" s="115" t="s">
        <v>1738</v>
      </c>
      <c r="J277" s="116" t="s">
        <v>1739</v>
      </c>
      <c r="K277" s="117">
        <v>2.2999999999999998</v>
      </c>
    </row>
    <row r="278" spans="1:11">
      <c r="A278" s="507"/>
      <c r="B278" s="99"/>
      <c r="C278" s="111"/>
      <c r="D278" s="112"/>
      <c r="E278" s="112"/>
      <c r="F278" s="262"/>
      <c r="G278" s="87"/>
      <c r="H278" s="454"/>
      <c r="I278" s="115" t="s">
        <v>1374</v>
      </c>
      <c r="J278" s="116" t="s">
        <v>1375</v>
      </c>
      <c r="K278" s="117">
        <v>2</v>
      </c>
    </row>
    <row r="279" spans="1:11">
      <c r="A279" s="507"/>
      <c r="B279" s="99"/>
      <c r="C279" s="111"/>
      <c r="D279" s="112"/>
      <c r="E279" s="112"/>
      <c r="F279" s="345"/>
      <c r="G279" s="134"/>
      <c r="H279" s="455"/>
      <c r="I279" s="129" t="s">
        <v>1608</v>
      </c>
      <c r="J279" s="130" t="s">
        <v>1609</v>
      </c>
      <c r="K279" s="131">
        <v>3.5</v>
      </c>
    </row>
    <row r="280" spans="1:11">
      <c r="A280" s="507"/>
      <c r="B280" s="99"/>
      <c r="C280" s="111"/>
      <c r="D280" s="112"/>
      <c r="E280" s="112"/>
      <c r="F280" s="456" t="s">
        <v>258</v>
      </c>
      <c r="G280" s="457" t="s">
        <v>187</v>
      </c>
      <c r="H280" s="454">
        <f>MEDIAN(K280:K281)</f>
        <v>2</v>
      </c>
      <c r="I280" s="407" t="s">
        <v>1724</v>
      </c>
      <c r="J280" s="408" t="s">
        <v>1725</v>
      </c>
      <c r="K280" s="409">
        <v>2</v>
      </c>
    </row>
    <row r="281" spans="1:11">
      <c r="A281" s="507"/>
      <c r="B281" s="99"/>
      <c r="C281" s="111"/>
      <c r="D281" s="112"/>
      <c r="E281" s="112"/>
      <c r="F281" s="345"/>
      <c r="G281" s="134"/>
      <c r="H281" s="455"/>
      <c r="I281" s="379" t="s">
        <v>1374</v>
      </c>
      <c r="J281" s="380" t="s">
        <v>1375</v>
      </c>
      <c r="K281" s="381">
        <v>2</v>
      </c>
    </row>
    <row r="282" spans="1:11">
      <c r="A282" s="507"/>
      <c r="B282" s="99"/>
      <c r="C282" s="111"/>
      <c r="D282" s="112"/>
      <c r="E282" s="112"/>
      <c r="F282" s="458" t="s">
        <v>259</v>
      </c>
      <c r="G282" s="459" t="s">
        <v>188</v>
      </c>
      <c r="H282" s="460">
        <f>MEDIAN(K282)</f>
        <v>2.2999999999999998</v>
      </c>
      <c r="I282" s="286" t="s">
        <v>1738</v>
      </c>
      <c r="J282" s="287" t="s">
        <v>1739</v>
      </c>
      <c r="K282" s="399">
        <v>2.2999999999999998</v>
      </c>
    </row>
    <row r="283" spans="1:11">
      <c r="A283" s="507"/>
      <c r="B283" s="99"/>
      <c r="C283" s="111"/>
      <c r="D283" s="112"/>
      <c r="E283" s="112"/>
      <c r="F283" s="456" t="s">
        <v>260</v>
      </c>
      <c r="G283" s="457" t="s">
        <v>189</v>
      </c>
      <c r="H283" s="454">
        <f>MEDIAN(K283:K284)</f>
        <v>2.5</v>
      </c>
      <c r="I283" s="407" t="s">
        <v>1374</v>
      </c>
      <c r="J283" s="408" t="s">
        <v>1375</v>
      </c>
      <c r="K283" s="409">
        <v>2</v>
      </c>
    </row>
    <row r="284" spans="1:11">
      <c r="A284" s="507"/>
      <c r="B284" s="99"/>
      <c r="C284" s="111"/>
      <c r="D284" s="112"/>
      <c r="E284" s="112"/>
      <c r="F284" s="345"/>
      <c r="G284" s="134"/>
      <c r="H284" s="455"/>
      <c r="I284" s="379" t="s">
        <v>1305</v>
      </c>
      <c r="J284" s="380" t="s">
        <v>1306</v>
      </c>
      <c r="K284" s="381">
        <v>3</v>
      </c>
    </row>
    <row r="285" spans="1:11">
      <c r="A285" s="507"/>
      <c r="B285" s="99"/>
      <c r="C285" s="111"/>
      <c r="D285" s="112"/>
      <c r="E285" s="112"/>
      <c r="F285" s="262" t="s">
        <v>261</v>
      </c>
      <c r="G285" s="91" t="s">
        <v>190</v>
      </c>
      <c r="H285" s="454">
        <f>MEDIAN(K285:K286)</f>
        <v>2.9</v>
      </c>
      <c r="I285" s="115" t="s">
        <v>1740</v>
      </c>
      <c r="J285" s="116" t="s">
        <v>1741</v>
      </c>
      <c r="K285" s="117">
        <v>2</v>
      </c>
    </row>
    <row r="286" spans="1:11">
      <c r="A286" s="507"/>
      <c r="B286" s="99"/>
      <c r="C286" s="111"/>
      <c r="D286" s="112"/>
      <c r="E286" s="112"/>
      <c r="F286" s="345"/>
      <c r="G286" s="143"/>
      <c r="H286" s="455"/>
      <c r="I286" s="129" t="s">
        <v>1742</v>
      </c>
      <c r="J286" s="130" t="s">
        <v>1743</v>
      </c>
      <c r="K286" s="131">
        <v>3.8</v>
      </c>
    </row>
    <row r="287" spans="1:11">
      <c r="A287" s="507"/>
      <c r="B287" s="99"/>
      <c r="C287" s="111"/>
      <c r="D287" s="112"/>
      <c r="E287" s="112"/>
      <c r="F287" s="458" t="s">
        <v>262</v>
      </c>
      <c r="G287" s="281" t="s">
        <v>191</v>
      </c>
      <c r="H287" s="460">
        <v>2.5</v>
      </c>
      <c r="I287" s="451"/>
      <c r="J287" s="451"/>
      <c r="K287" s="399"/>
    </row>
    <row r="288" spans="1:11">
      <c r="A288" s="507"/>
      <c r="B288" s="99"/>
      <c r="C288" s="111"/>
      <c r="D288" s="112"/>
      <c r="E288" s="112"/>
      <c r="F288" s="461" t="s">
        <v>192</v>
      </c>
      <c r="G288" s="147" t="s">
        <v>193</v>
      </c>
      <c r="H288" s="455">
        <v>2.5</v>
      </c>
      <c r="I288" s="451"/>
      <c r="J288" s="451"/>
      <c r="K288" s="399"/>
    </row>
    <row r="289" spans="1:11">
      <c r="A289" s="508"/>
      <c r="B289" s="99"/>
      <c r="C289" s="111"/>
      <c r="D289" s="263"/>
      <c r="E289" s="112"/>
      <c r="F289" s="261" t="s">
        <v>233</v>
      </c>
      <c r="G289" s="96" t="s">
        <v>194</v>
      </c>
      <c r="H289" s="454">
        <f>MEDIAN(H290:H308)</f>
        <v>2.83</v>
      </c>
      <c r="I289" s="435"/>
      <c r="J289" s="435"/>
      <c r="K289" s="117"/>
    </row>
    <row r="290" spans="1:11">
      <c r="A290" s="507"/>
      <c r="B290" s="105"/>
      <c r="C290" s="111"/>
      <c r="D290" s="112"/>
      <c r="E290" s="112"/>
      <c r="F290" s="262" t="s">
        <v>263</v>
      </c>
      <c r="G290" s="91" t="s">
        <v>195</v>
      </c>
      <c r="H290" s="454">
        <f>MEDIAN(K290:K293)</f>
        <v>3.25</v>
      </c>
      <c r="I290" s="115" t="s">
        <v>1303</v>
      </c>
      <c r="J290" s="116" t="s">
        <v>1304</v>
      </c>
      <c r="K290" s="117">
        <v>2.2999999999999998</v>
      </c>
    </row>
    <row r="291" spans="1:11">
      <c r="A291" s="507"/>
      <c r="B291" s="105"/>
      <c r="C291" s="111"/>
      <c r="D291" s="112"/>
      <c r="E291" s="112"/>
      <c r="F291" s="261"/>
      <c r="G291" s="89"/>
      <c r="H291" s="454"/>
      <c r="I291" s="115" t="s">
        <v>1305</v>
      </c>
      <c r="J291" s="116" t="s">
        <v>1306</v>
      </c>
      <c r="K291" s="117">
        <v>3</v>
      </c>
    </row>
    <row r="292" spans="1:11">
      <c r="A292" s="507"/>
      <c r="B292" s="105"/>
      <c r="C292" s="111"/>
      <c r="D292" s="112"/>
      <c r="E292" s="112"/>
      <c r="F292" s="261"/>
      <c r="G292" s="89"/>
      <c r="H292" s="454"/>
      <c r="I292" s="115" t="s">
        <v>1716</v>
      </c>
      <c r="J292" s="116" t="s">
        <v>1715</v>
      </c>
      <c r="K292" s="117">
        <v>3.5</v>
      </c>
    </row>
    <row r="293" spans="1:11">
      <c r="A293" s="507"/>
      <c r="B293" s="105"/>
      <c r="C293" s="111"/>
      <c r="D293" s="112"/>
      <c r="E293" s="112"/>
      <c r="F293" s="344"/>
      <c r="G293" s="141"/>
      <c r="H293" s="455"/>
      <c r="I293" s="129" t="s">
        <v>1717</v>
      </c>
      <c r="J293" s="130" t="s">
        <v>1718</v>
      </c>
      <c r="K293" s="131">
        <v>4.5</v>
      </c>
    </row>
    <row r="294" spans="1:11">
      <c r="A294" s="507"/>
      <c r="B294" s="105"/>
      <c r="C294" s="111"/>
      <c r="D294" s="112"/>
      <c r="E294" s="112"/>
      <c r="F294" s="261" t="s">
        <v>234</v>
      </c>
      <c r="G294" s="91" t="s">
        <v>196</v>
      </c>
      <c r="H294" s="454">
        <f>MEDIAN(K294:K296)</f>
        <v>3</v>
      </c>
      <c r="I294" s="115" t="s">
        <v>1722</v>
      </c>
      <c r="J294" s="116" t="s">
        <v>1723</v>
      </c>
      <c r="K294" s="117">
        <v>4</v>
      </c>
    </row>
    <row r="295" spans="1:11">
      <c r="A295" s="507"/>
      <c r="B295" s="105"/>
      <c r="C295" s="111"/>
      <c r="D295" s="112"/>
      <c r="E295" s="112"/>
      <c r="F295" s="261"/>
      <c r="G295" s="91"/>
      <c r="H295" s="454"/>
      <c r="I295" s="115" t="s">
        <v>1724</v>
      </c>
      <c r="J295" s="116" t="s">
        <v>1725</v>
      </c>
      <c r="K295" s="117">
        <v>2</v>
      </c>
    </row>
    <row r="296" spans="1:11">
      <c r="A296" s="507"/>
      <c r="B296" s="105"/>
      <c r="C296" s="111"/>
      <c r="D296" s="112"/>
      <c r="E296" s="112"/>
      <c r="F296" s="344"/>
      <c r="G296" s="143"/>
      <c r="H296" s="455"/>
      <c r="I296" s="129" t="s">
        <v>1726</v>
      </c>
      <c r="J296" s="130" t="s">
        <v>1727</v>
      </c>
      <c r="K296" s="131">
        <v>3</v>
      </c>
    </row>
    <row r="297" spans="1:11">
      <c r="A297" s="507"/>
      <c r="B297" s="105"/>
      <c r="C297" s="111"/>
      <c r="D297" s="112"/>
      <c r="E297" s="112"/>
      <c r="F297" s="262" t="s">
        <v>264</v>
      </c>
      <c r="G297" s="91" t="s">
        <v>197</v>
      </c>
      <c r="H297" s="454">
        <f>MEDIAN(K297:K299)</f>
        <v>3</v>
      </c>
      <c r="I297" s="115" t="s">
        <v>1608</v>
      </c>
      <c r="J297" s="116" t="s">
        <v>1609</v>
      </c>
      <c r="K297" s="117">
        <v>3.5</v>
      </c>
    </row>
    <row r="298" spans="1:11">
      <c r="A298" s="507"/>
      <c r="B298" s="105"/>
      <c r="C298" s="111"/>
      <c r="D298" s="112"/>
      <c r="E298" s="112"/>
      <c r="F298" s="261"/>
      <c r="G298" s="89"/>
      <c r="H298" s="454"/>
      <c r="I298" s="115" t="s">
        <v>1305</v>
      </c>
      <c r="J298" s="116" t="s">
        <v>1306</v>
      </c>
      <c r="K298" s="117">
        <v>3</v>
      </c>
    </row>
    <row r="299" spans="1:11">
      <c r="A299" s="507"/>
      <c r="B299" s="105"/>
      <c r="C299" s="111"/>
      <c r="D299" s="112"/>
      <c r="E299" s="112"/>
      <c r="F299" s="344"/>
      <c r="G299" s="141"/>
      <c r="H299" s="455"/>
      <c r="I299" s="129" t="s">
        <v>1374</v>
      </c>
      <c r="J299" s="130" t="s">
        <v>1375</v>
      </c>
      <c r="K299" s="131">
        <v>2</v>
      </c>
    </row>
    <row r="300" spans="1:11">
      <c r="A300" s="507"/>
      <c r="B300" s="105"/>
      <c r="C300" s="111"/>
      <c r="D300" s="112"/>
      <c r="E300" s="112"/>
      <c r="F300" s="262" t="s">
        <v>265</v>
      </c>
      <c r="G300" s="91" t="s">
        <v>198</v>
      </c>
      <c r="H300" s="454">
        <f>MEDIAN(K300:K303)</f>
        <v>2.65</v>
      </c>
      <c r="I300" s="115" t="s">
        <v>1732</v>
      </c>
      <c r="J300" s="116" t="s">
        <v>1733</v>
      </c>
      <c r="K300" s="117">
        <v>5</v>
      </c>
    </row>
    <row r="301" spans="1:11">
      <c r="A301" s="507"/>
      <c r="B301" s="105"/>
      <c r="C301" s="111"/>
      <c r="D301" s="112"/>
      <c r="E301" s="112"/>
      <c r="F301" s="262"/>
      <c r="G301" s="91"/>
      <c r="H301" s="454"/>
      <c r="I301" s="115" t="s">
        <v>1374</v>
      </c>
      <c r="J301" s="116" t="s">
        <v>1375</v>
      </c>
      <c r="K301" s="117">
        <v>2</v>
      </c>
    </row>
    <row r="302" spans="1:11">
      <c r="A302" s="507"/>
      <c r="B302" s="105"/>
      <c r="C302" s="111"/>
      <c r="D302" s="112"/>
      <c r="E302" s="112"/>
      <c r="F302" s="261"/>
      <c r="G302" s="89"/>
      <c r="H302" s="454"/>
      <c r="I302" s="115" t="s">
        <v>1305</v>
      </c>
      <c r="J302" s="116" t="s">
        <v>1306</v>
      </c>
      <c r="K302" s="117">
        <v>3</v>
      </c>
    </row>
    <row r="303" spans="1:11">
      <c r="A303" s="507"/>
      <c r="B303" s="105"/>
      <c r="C303" s="111"/>
      <c r="D303" s="112"/>
      <c r="E303" s="112"/>
      <c r="F303" s="344"/>
      <c r="G303" s="141"/>
      <c r="H303" s="455"/>
      <c r="I303" s="129" t="s">
        <v>1303</v>
      </c>
      <c r="J303" s="130" t="s">
        <v>1304</v>
      </c>
      <c r="K303" s="131">
        <v>2.2999999999999998</v>
      </c>
    </row>
    <row r="304" spans="1:11">
      <c r="A304" s="507"/>
      <c r="B304" s="105"/>
      <c r="C304" s="111"/>
      <c r="D304" s="112"/>
      <c r="E304" s="112"/>
      <c r="F304" s="465" t="s">
        <v>266</v>
      </c>
      <c r="G304" s="466" t="s">
        <v>199</v>
      </c>
      <c r="H304" s="467">
        <f>MEDIAN(K304)</f>
        <v>2</v>
      </c>
      <c r="I304" s="379" t="s">
        <v>1374</v>
      </c>
      <c r="J304" s="380" t="s">
        <v>1375</v>
      </c>
      <c r="K304" s="381">
        <v>2</v>
      </c>
    </row>
    <row r="305" spans="1:11">
      <c r="A305" s="507"/>
      <c r="B305" s="105"/>
      <c r="C305" s="111"/>
      <c r="D305" s="112"/>
      <c r="E305" s="112"/>
      <c r="F305" s="262" t="s">
        <v>267</v>
      </c>
      <c r="G305" s="91" t="s">
        <v>200</v>
      </c>
      <c r="H305" s="454">
        <f>MEDIAN(K305:K306)</f>
        <v>2.15</v>
      </c>
      <c r="I305" s="115" t="s">
        <v>1374</v>
      </c>
      <c r="J305" s="116" t="s">
        <v>1375</v>
      </c>
      <c r="K305" s="117">
        <v>2</v>
      </c>
    </row>
    <row r="306" spans="1:11">
      <c r="A306" s="507"/>
      <c r="B306" s="105"/>
      <c r="C306" s="111"/>
      <c r="D306" s="112"/>
      <c r="E306" s="112"/>
      <c r="F306" s="345"/>
      <c r="G306" s="143"/>
      <c r="H306" s="455"/>
      <c r="I306" s="129" t="s">
        <v>1303</v>
      </c>
      <c r="J306" s="130" t="s">
        <v>1304</v>
      </c>
      <c r="K306" s="131">
        <v>2.2999999999999998</v>
      </c>
    </row>
    <row r="307" spans="1:11">
      <c r="A307" s="507"/>
      <c r="B307" s="99"/>
      <c r="C307" s="111"/>
      <c r="D307" s="112"/>
      <c r="E307" s="112"/>
      <c r="F307" s="458" t="s">
        <v>268</v>
      </c>
      <c r="G307" s="281" t="s">
        <v>201</v>
      </c>
      <c r="H307" s="460">
        <v>2.83</v>
      </c>
      <c r="I307" s="451"/>
      <c r="J307" s="451"/>
      <c r="K307" s="399"/>
    </row>
    <row r="308" spans="1:11">
      <c r="A308" s="515"/>
      <c r="B308" s="126"/>
      <c r="C308" s="127"/>
      <c r="D308" s="128"/>
      <c r="E308" s="128"/>
      <c r="F308" s="468" t="s">
        <v>202</v>
      </c>
      <c r="G308" s="281" t="s">
        <v>203</v>
      </c>
      <c r="H308" s="460">
        <v>2.83</v>
      </c>
      <c r="I308" s="451"/>
      <c r="J308" s="451"/>
      <c r="K308" s="399"/>
    </row>
    <row r="309" spans="1:11">
      <c r="A309" s="507" t="s">
        <v>2053</v>
      </c>
      <c r="B309" s="105" t="s">
        <v>2054</v>
      </c>
      <c r="C309" s="111">
        <f>MEDIAN(H309:H326)</f>
        <v>3</v>
      </c>
      <c r="D309" s="112" t="s">
        <v>1048</v>
      </c>
      <c r="E309" s="112" t="s">
        <v>1047</v>
      </c>
      <c r="F309" s="262" t="s">
        <v>276</v>
      </c>
      <c r="G309" s="92" t="s">
        <v>214</v>
      </c>
      <c r="H309" s="454">
        <f>MEDIAN(K309:K315)</f>
        <v>3</v>
      </c>
      <c r="I309" s="115" t="s">
        <v>1666</v>
      </c>
      <c r="J309" s="116" t="s">
        <v>1719</v>
      </c>
      <c r="K309" s="117">
        <v>3</v>
      </c>
    </row>
    <row r="310" spans="1:11">
      <c r="A310" s="508"/>
      <c r="B310" s="99"/>
      <c r="C310" s="111"/>
      <c r="D310" s="263"/>
      <c r="E310" s="439"/>
      <c r="F310" s="469"/>
      <c r="G310" s="470"/>
      <c r="H310" s="454"/>
      <c r="I310" s="115" t="s">
        <v>1668</v>
      </c>
      <c r="J310" s="116" t="s">
        <v>1669</v>
      </c>
      <c r="K310" s="117">
        <v>5</v>
      </c>
    </row>
    <row r="311" spans="1:11">
      <c r="A311" s="508"/>
      <c r="B311" s="99"/>
      <c r="C311" s="111"/>
      <c r="D311" s="263"/>
      <c r="E311" s="439"/>
      <c r="F311" s="469"/>
      <c r="G311" s="470"/>
      <c r="H311" s="454"/>
      <c r="I311" s="115" t="s">
        <v>1291</v>
      </c>
      <c r="J311" s="116" t="s">
        <v>1292</v>
      </c>
      <c r="K311" s="117">
        <v>1.8</v>
      </c>
    </row>
    <row r="312" spans="1:11">
      <c r="A312" s="508"/>
      <c r="B312" s="99"/>
      <c r="C312" s="111"/>
      <c r="D312" s="263"/>
      <c r="E312" s="439"/>
      <c r="F312" s="469"/>
      <c r="G312" s="470"/>
      <c r="H312" s="454"/>
      <c r="I312" s="115" t="s">
        <v>1293</v>
      </c>
      <c r="J312" s="116" t="s">
        <v>1294</v>
      </c>
      <c r="K312" s="117">
        <v>3</v>
      </c>
    </row>
    <row r="313" spans="1:11">
      <c r="A313" s="508"/>
      <c r="B313" s="99"/>
      <c r="C313" s="111"/>
      <c r="D313" s="263"/>
      <c r="E313" s="439"/>
      <c r="F313" s="469"/>
      <c r="G313" s="470"/>
      <c r="H313" s="454"/>
      <c r="I313" s="115" t="s">
        <v>1295</v>
      </c>
      <c r="J313" s="116" t="s">
        <v>1296</v>
      </c>
      <c r="K313" s="117">
        <v>2.5</v>
      </c>
    </row>
    <row r="314" spans="1:11">
      <c r="A314" s="508"/>
      <c r="B314" s="99"/>
      <c r="C314" s="111"/>
      <c r="D314" s="263"/>
      <c r="E314" s="439"/>
      <c r="F314" s="469"/>
      <c r="G314" s="470"/>
      <c r="H314" s="454"/>
      <c r="I314" s="115" t="s">
        <v>1297</v>
      </c>
      <c r="J314" s="116" t="s">
        <v>1298</v>
      </c>
      <c r="K314" s="117">
        <v>3.3</v>
      </c>
    </row>
    <row r="315" spans="1:11">
      <c r="A315" s="508"/>
      <c r="B315" s="99"/>
      <c r="C315" s="111"/>
      <c r="D315" s="263"/>
      <c r="E315" s="439"/>
      <c r="F315" s="471"/>
      <c r="G315" s="472"/>
      <c r="H315" s="455"/>
      <c r="I315" s="129" t="s">
        <v>1299</v>
      </c>
      <c r="J315" s="130" t="s">
        <v>1300</v>
      </c>
      <c r="K315" s="131">
        <v>3.5</v>
      </c>
    </row>
    <row r="316" spans="1:11">
      <c r="A316" s="508"/>
      <c r="B316" s="99"/>
      <c r="C316" s="111"/>
      <c r="D316" s="263"/>
      <c r="E316" s="439"/>
      <c r="F316" s="456" t="s">
        <v>278</v>
      </c>
      <c r="G316" s="473" t="s">
        <v>216</v>
      </c>
      <c r="H316" s="454">
        <f>MEDIAN(K316:K320)</f>
        <v>3</v>
      </c>
      <c r="I316" s="115" t="s">
        <v>1291</v>
      </c>
      <c r="J316" s="116" t="s">
        <v>1292</v>
      </c>
      <c r="K316" s="117">
        <v>1.8</v>
      </c>
    </row>
    <row r="317" spans="1:11">
      <c r="A317" s="508"/>
      <c r="B317" s="99"/>
      <c r="C317" s="111"/>
      <c r="D317" s="263"/>
      <c r="E317" s="439"/>
      <c r="F317" s="469"/>
      <c r="G317" s="470"/>
      <c r="H317" s="454"/>
      <c r="I317" s="115" t="s">
        <v>1293</v>
      </c>
      <c r="J317" s="116" t="s">
        <v>1294</v>
      </c>
      <c r="K317" s="117">
        <v>3</v>
      </c>
    </row>
    <row r="318" spans="1:11">
      <c r="A318" s="508"/>
      <c r="B318" s="99"/>
      <c r="C318" s="111"/>
      <c r="D318" s="263"/>
      <c r="E318" s="439"/>
      <c r="F318" s="469"/>
      <c r="G318" s="470"/>
      <c r="H318" s="454"/>
      <c r="I318" s="115" t="s">
        <v>1295</v>
      </c>
      <c r="J318" s="116" t="s">
        <v>1296</v>
      </c>
      <c r="K318" s="117">
        <v>2.5</v>
      </c>
    </row>
    <row r="319" spans="1:11">
      <c r="A319" s="508"/>
      <c r="B319" s="99"/>
      <c r="C319" s="111"/>
      <c r="D319" s="263"/>
      <c r="E319" s="439"/>
      <c r="F319" s="469"/>
      <c r="G319" s="470"/>
      <c r="H319" s="454"/>
      <c r="I319" s="115" t="s">
        <v>1297</v>
      </c>
      <c r="J319" s="116" t="s">
        <v>1298</v>
      </c>
      <c r="K319" s="117">
        <v>3.3</v>
      </c>
    </row>
    <row r="320" spans="1:11">
      <c r="A320" s="508"/>
      <c r="B320" s="99"/>
      <c r="C320" s="111"/>
      <c r="D320" s="263"/>
      <c r="E320" s="439"/>
      <c r="F320" s="471"/>
      <c r="G320" s="472"/>
      <c r="H320" s="455"/>
      <c r="I320" s="129" t="s">
        <v>1299</v>
      </c>
      <c r="J320" s="130" t="s">
        <v>1300</v>
      </c>
      <c r="K320" s="131">
        <v>3.5</v>
      </c>
    </row>
    <row r="321" spans="1:11">
      <c r="A321" s="508"/>
      <c r="B321" s="99"/>
      <c r="C321" s="111"/>
      <c r="D321" s="263"/>
      <c r="E321" s="439"/>
      <c r="F321" s="456" t="s">
        <v>279</v>
      </c>
      <c r="G321" s="473" t="s">
        <v>217</v>
      </c>
      <c r="H321" s="454">
        <f>MEDIAN(K321:K322)</f>
        <v>2.0499999999999998</v>
      </c>
      <c r="I321" s="115" t="s">
        <v>1291</v>
      </c>
      <c r="J321" s="116" t="s">
        <v>1292</v>
      </c>
      <c r="K321" s="117">
        <v>1.8</v>
      </c>
    </row>
    <row r="322" spans="1:11">
      <c r="A322" s="508"/>
      <c r="B322" s="99"/>
      <c r="C322" s="111"/>
      <c r="D322" s="263"/>
      <c r="E322" s="439"/>
      <c r="F322" s="471"/>
      <c r="G322" s="472"/>
      <c r="H322" s="455"/>
      <c r="I322" s="129" t="s">
        <v>1303</v>
      </c>
      <c r="J322" s="130" t="s">
        <v>1304</v>
      </c>
      <c r="K322" s="131">
        <v>2.2999999999999998</v>
      </c>
    </row>
    <row r="323" spans="1:11">
      <c r="A323" s="508"/>
      <c r="B323" s="99"/>
      <c r="C323" s="111"/>
      <c r="D323" s="263"/>
      <c r="E323" s="439"/>
      <c r="F323" s="456" t="s">
        <v>280</v>
      </c>
      <c r="G323" s="473" t="s">
        <v>218</v>
      </c>
      <c r="H323" s="454">
        <f>MEDIAN(K323:K326)</f>
        <v>3.25</v>
      </c>
      <c r="I323" s="407" t="s">
        <v>1303</v>
      </c>
      <c r="J323" s="408" t="s">
        <v>1304</v>
      </c>
      <c r="K323" s="409">
        <v>2.2999999999999998</v>
      </c>
    </row>
    <row r="324" spans="1:11">
      <c r="A324" s="508"/>
      <c r="B324" s="99"/>
      <c r="C324" s="111"/>
      <c r="D324" s="263"/>
      <c r="E324" s="439"/>
      <c r="F324" s="469"/>
      <c r="G324" s="470"/>
      <c r="H324" s="454"/>
      <c r="I324" s="407" t="s">
        <v>1305</v>
      </c>
      <c r="J324" s="408" t="s">
        <v>1306</v>
      </c>
      <c r="K324" s="409">
        <v>3</v>
      </c>
    </row>
    <row r="325" spans="1:11">
      <c r="A325" s="508"/>
      <c r="B325" s="99"/>
      <c r="C325" s="111"/>
      <c r="D325" s="263"/>
      <c r="E325" s="439"/>
      <c r="F325" s="469"/>
      <c r="G325" s="470"/>
      <c r="H325" s="454"/>
      <c r="I325" s="407" t="s">
        <v>1716</v>
      </c>
      <c r="J325" s="408" t="s">
        <v>1715</v>
      </c>
      <c r="K325" s="409">
        <v>3.5</v>
      </c>
    </row>
    <row r="326" spans="1:11">
      <c r="A326" s="509"/>
      <c r="B326" s="126"/>
      <c r="C326" s="127"/>
      <c r="D326" s="343"/>
      <c r="E326" s="487"/>
      <c r="F326" s="471"/>
      <c r="G326" s="472"/>
      <c r="H326" s="455"/>
      <c r="I326" s="379" t="s">
        <v>1717</v>
      </c>
      <c r="J326" s="380" t="s">
        <v>1718</v>
      </c>
      <c r="K326" s="381">
        <v>4.5</v>
      </c>
    </row>
    <row r="327" spans="1:11">
      <c r="A327" s="507" t="s">
        <v>2055</v>
      </c>
      <c r="B327" s="107" t="s">
        <v>2056</v>
      </c>
      <c r="C327" s="111">
        <f>MEDIAN(H327:H328)</f>
        <v>1.9750000000000001</v>
      </c>
      <c r="D327" s="112" t="s">
        <v>1048</v>
      </c>
      <c r="E327" s="112" t="s">
        <v>1047</v>
      </c>
      <c r="F327" s="481" t="s">
        <v>533</v>
      </c>
      <c r="G327" s="397" t="s">
        <v>470</v>
      </c>
      <c r="H327" s="460">
        <v>1.8</v>
      </c>
      <c r="I327" s="129" t="s">
        <v>1406</v>
      </c>
      <c r="J327" s="130" t="s">
        <v>1407</v>
      </c>
      <c r="K327" s="399">
        <v>1.8</v>
      </c>
    </row>
    <row r="328" spans="1:11">
      <c r="A328" s="508"/>
      <c r="B328" s="99"/>
      <c r="C328" s="111"/>
      <c r="D328" s="263"/>
      <c r="E328" s="112"/>
      <c r="F328" s="261" t="s">
        <v>534</v>
      </c>
      <c r="G328" s="83" t="s">
        <v>471</v>
      </c>
      <c r="H328" s="454">
        <f>MEDIAN(K328:K329)</f>
        <v>2.15</v>
      </c>
      <c r="I328" s="115" t="s">
        <v>1408</v>
      </c>
      <c r="J328" s="116" t="s">
        <v>1409</v>
      </c>
      <c r="K328" s="117">
        <v>2</v>
      </c>
    </row>
    <row r="329" spans="1:11">
      <c r="A329" s="509"/>
      <c r="B329" s="126"/>
      <c r="C329" s="127"/>
      <c r="D329" s="343"/>
      <c r="E329" s="128"/>
      <c r="F329" s="344"/>
      <c r="G329" s="124"/>
      <c r="H329" s="455"/>
      <c r="I329" s="129" t="s">
        <v>1412</v>
      </c>
      <c r="J329" s="130" t="s">
        <v>1413</v>
      </c>
      <c r="K329" s="131">
        <v>2.2999999999999998</v>
      </c>
    </row>
    <row r="330" spans="1:11">
      <c r="A330" s="507">
        <v>411</v>
      </c>
      <c r="B330" s="105" t="s">
        <v>2057</v>
      </c>
      <c r="C330" s="111">
        <f>MEDIAN(H330:H342)</f>
        <v>2.0750000000000002</v>
      </c>
      <c r="D330" s="112" t="s">
        <v>1048</v>
      </c>
      <c r="E330" s="112" t="s">
        <v>1047</v>
      </c>
      <c r="F330" s="261" t="s">
        <v>616</v>
      </c>
      <c r="G330" s="91" t="s">
        <v>571</v>
      </c>
      <c r="H330" s="454">
        <f>MEDIAN(K330:K337)</f>
        <v>2.15</v>
      </c>
      <c r="I330" s="115" t="s">
        <v>1347</v>
      </c>
      <c r="J330" s="116" t="s">
        <v>1348</v>
      </c>
      <c r="K330" s="162">
        <v>2.5</v>
      </c>
    </row>
    <row r="331" spans="1:11">
      <c r="A331" s="507"/>
      <c r="B331" s="105"/>
      <c r="C331" s="111"/>
      <c r="D331" s="112"/>
      <c r="E331" s="112"/>
      <c r="F331" s="261"/>
      <c r="G331" s="91"/>
      <c r="H331" s="454"/>
      <c r="I331" s="115" t="s">
        <v>1349</v>
      </c>
      <c r="J331" s="116" t="s">
        <v>1350</v>
      </c>
      <c r="K331" s="117">
        <v>2</v>
      </c>
    </row>
    <row r="332" spans="1:11">
      <c r="A332" s="507"/>
      <c r="B332" s="105"/>
      <c r="C332" s="111"/>
      <c r="D332" s="112"/>
      <c r="E332" s="112"/>
      <c r="F332" s="261"/>
      <c r="G332" s="91"/>
      <c r="H332" s="454"/>
      <c r="I332" s="115" t="s">
        <v>1361</v>
      </c>
      <c r="J332" s="116" t="s">
        <v>1351</v>
      </c>
      <c r="K332" s="117">
        <v>3</v>
      </c>
    </row>
    <row r="333" spans="1:11">
      <c r="A333" s="507"/>
      <c r="B333" s="105"/>
      <c r="C333" s="111"/>
      <c r="D333" s="112"/>
      <c r="E333" s="112"/>
      <c r="F333" s="261"/>
      <c r="G333" s="91"/>
      <c r="H333" s="454"/>
      <c r="I333" s="115" t="s">
        <v>1352</v>
      </c>
      <c r="J333" s="116" t="s">
        <v>1353</v>
      </c>
      <c r="K333" s="117">
        <v>2.2999999999999998</v>
      </c>
    </row>
    <row r="334" spans="1:11">
      <c r="A334" s="507"/>
      <c r="B334" s="105"/>
      <c r="C334" s="111"/>
      <c r="D334" s="112"/>
      <c r="E334" s="112"/>
      <c r="F334" s="261"/>
      <c r="G334" s="91"/>
      <c r="H334" s="454"/>
      <c r="I334" s="115" t="s">
        <v>1359</v>
      </c>
      <c r="J334" s="116" t="s">
        <v>1360</v>
      </c>
      <c r="K334" s="117">
        <v>3</v>
      </c>
    </row>
    <row r="335" spans="1:11">
      <c r="A335" s="507"/>
      <c r="B335" s="105"/>
      <c r="C335" s="111"/>
      <c r="D335" s="112"/>
      <c r="E335" s="112"/>
      <c r="F335" s="261"/>
      <c r="G335" s="91"/>
      <c r="H335" s="454"/>
      <c r="I335" s="115" t="s">
        <v>1362</v>
      </c>
      <c r="J335" s="116" t="s">
        <v>1363</v>
      </c>
      <c r="K335" s="117">
        <v>2</v>
      </c>
    </row>
    <row r="336" spans="1:11">
      <c r="A336" s="507"/>
      <c r="B336" s="105"/>
      <c r="C336" s="111"/>
      <c r="D336" s="112"/>
      <c r="E336" s="112"/>
      <c r="F336" s="261"/>
      <c r="G336" s="91"/>
      <c r="H336" s="454"/>
      <c r="I336" s="115" t="s">
        <v>1364</v>
      </c>
      <c r="J336" s="116" t="s">
        <v>1365</v>
      </c>
      <c r="K336" s="117">
        <v>1.5</v>
      </c>
    </row>
    <row r="337" spans="1:11">
      <c r="A337" s="507"/>
      <c r="B337" s="105"/>
      <c r="C337" s="111"/>
      <c r="D337" s="112"/>
      <c r="E337" s="112"/>
      <c r="F337" s="344"/>
      <c r="G337" s="143"/>
      <c r="H337" s="455"/>
      <c r="I337" s="379" t="s">
        <v>1366</v>
      </c>
      <c r="J337" s="380" t="s">
        <v>1367</v>
      </c>
      <c r="K337" s="131">
        <v>2</v>
      </c>
    </row>
    <row r="338" spans="1:11">
      <c r="A338" s="508"/>
      <c r="B338" s="99"/>
      <c r="C338" s="111"/>
      <c r="D338" s="263"/>
      <c r="E338" s="112"/>
      <c r="F338" s="261" t="s">
        <v>617</v>
      </c>
      <c r="G338" s="91" t="s">
        <v>572</v>
      </c>
      <c r="H338" s="454">
        <f>MEDIAN(K338:K339)</f>
        <v>1.4</v>
      </c>
      <c r="I338" s="407" t="s">
        <v>1126</v>
      </c>
      <c r="J338" s="408" t="s">
        <v>1127</v>
      </c>
      <c r="K338" s="409">
        <v>1.3</v>
      </c>
    </row>
    <row r="339" spans="1:11">
      <c r="A339" s="507"/>
      <c r="B339" s="105"/>
      <c r="C339" s="111"/>
      <c r="D339" s="112"/>
      <c r="E339" s="112"/>
      <c r="F339" s="344"/>
      <c r="G339" s="143"/>
      <c r="H339" s="455"/>
      <c r="I339" s="379" t="s">
        <v>1053</v>
      </c>
      <c r="J339" s="380" t="s">
        <v>1054</v>
      </c>
      <c r="K339" s="381">
        <v>1.5</v>
      </c>
    </row>
    <row r="340" spans="1:11">
      <c r="A340" s="508"/>
      <c r="B340" s="99"/>
      <c r="C340" s="111"/>
      <c r="D340" s="263"/>
      <c r="E340" s="112"/>
      <c r="F340" s="261" t="s">
        <v>618</v>
      </c>
      <c r="G340" s="91" t="s">
        <v>573</v>
      </c>
      <c r="H340" s="454">
        <f>MEDIAN(K340:K341)</f>
        <v>2.5</v>
      </c>
      <c r="I340" s="407" t="s">
        <v>1349</v>
      </c>
      <c r="J340" s="408" t="s">
        <v>1350</v>
      </c>
      <c r="K340" s="117">
        <v>2</v>
      </c>
    </row>
    <row r="341" spans="1:11">
      <c r="A341" s="508"/>
      <c r="B341" s="99"/>
      <c r="C341" s="111"/>
      <c r="D341" s="263"/>
      <c r="E341" s="112"/>
      <c r="F341" s="344"/>
      <c r="G341" s="143"/>
      <c r="H341" s="455"/>
      <c r="I341" s="379" t="s">
        <v>1361</v>
      </c>
      <c r="J341" s="380" t="s">
        <v>1351</v>
      </c>
      <c r="K341" s="131">
        <v>3</v>
      </c>
    </row>
    <row r="342" spans="1:11">
      <c r="A342" s="508"/>
      <c r="B342" s="99"/>
      <c r="C342" s="111"/>
      <c r="D342" s="263"/>
      <c r="E342" s="112"/>
      <c r="F342" s="462" t="s">
        <v>619</v>
      </c>
      <c r="G342" s="488" t="s">
        <v>574</v>
      </c>
      <c r="H342" s="464">
        <f>MEDIAN(K342:K345)</f>
        <v>2</v>
      </c>
      <c r="I342" s="115" t="s">
        <v>1349</v>
      </c>
      <c r="J342" s="116" t="s">
        <v>1350</v>
      </c>
      <c r="K342" s="117">
        <v>2</v>
      </c>
    </row>
    <row r="343" spans="1:11">
      <c r="A343" s="508"/>
      <c r="B343" s="99"/>
      <c r="C343" s="111"/>
      <c r="D343" s="263"/>
      <c r="E343" s="112"/>
      <c r="F343" s="261"/>
      <c r="G343" s="91"/>
      <c r="H343" s="454"/>
      <c r="I343" s="115" t="s">
        <v>1361</v>
      </c>
      <c r="J343" s="116" t="s">
        <v>1351</v>
      </c>
      <c r="K343" s="117">
        <v>3</v>
      </c>
    </row>
    <row r="344" spans="1:11">
      <c r="A344" s="508"/>
      <c r="B344" s="99"/>
      <c r="C344" s="111"/>
      <c r="D344" s="263"/>
      <c r="E344" s="112"/>
      <c r="F344" s="261"/>
      <c r="G344" s="91"/>
      <c r="H344" s="454"/>
      <c r="I344" s="115" t="s">
        <v>1362</v>
      </c>
      <c r="J344" s="116" t="s">
        <v>1363</v>
      </c>
      <c r="K344" s="117">
        <v>2</v>
      </c>
    </row>
    <row r="345" spans="1:11">
      <c r="A345" s="509"/>
      <c r="B345" s="126"/>
      <c r="C345" s="127"/>
      <c r="D345" s="343"/>
      <c r="E345" s="128"/>
      <c r="F345" s="344"/>
      <c r="G345" s="143"/>
      <c r="H345" s="455"/>
      <c r="I345" s="129" t="s">
        <v>1364</v>
      </c>
      <c r="J345" s="130" t="s">
        <v>1365</v>
      </c>
      <c r="K345" s="131">
        <v>1.5</v>
      </c>
    </row>
    <row r="346" spans="1:11">
      <c r="A346" s="507">
        <v>413</v>
      </c>
      <c r="B346" s="105" t="s">
        <v>2058</v>
      </c>
      <c r="C346" s="111">
        <f>MEDIAN(H346,H349,H356)</f>
        <v>2.2000000000000002</v>
      </c>
      <c r="D346" s="112" t="s">
        <v>1048</v>
      </c>
      <c r="E346" s="112" t="s">
        <v>1047</v>
      </c>
      <c r="F346" s="261" t="s">
        <v>623</v>
      </c>
      <c r="G346" s="91" t="s">
        <v>580</v>
      </c>
      <c r="H346" s="454">
        <f>MEDIAN(K346:K348)</f>
        <v>3</v>
      </c>
      <c r="I346" s="115" t="s">
        <v>1368</v>
      </c>
      <c r="J346" s="116" t="s">
        <v>1369</v>
      </c>
      <c r="K346" s="117">
        <v>3</v>
      </c>
    </row>
    <row r="347" spans="1:11">
      <c r="A347" s="507"/>
      <c r="B347" s="105"/>
      <c r="C347" s="111"/>
      <c r="D347" s="112"/>
      <c r="E347" s="112"/>
      <c r="F347" s="261"/>
      <c r="G347" s="91"/>
      <c r="H347" s="454"/>
      <c r="I347" s="115" t="s">
        <v>1357</v>
      </c>
      <c r="J347" s="116" t="s">
        <v>1358</v>
      </c>
      <c r="K347" s="117">
        <v>3.5</v>
      </c>
    </row>
    <row r="348" spans="1:11">
      <c r="A348" s="507"/>
      <c r="B348" s="105"/>
      <c r="C348" s="111"/>
      <c r="D348" s="112"/>
      <c r="E348" s="112"/>
      <c r="F348" s="344"/>
      <c r="G348" s="143"/>
      <c r="H348" s="455"/>
      <c r="I348" s="129" t="s">
        <v>1303</v>
      </c>
      <c r="J348" s="130" t="s">
        <v>1304</v>
      </c>
      <c r="K348" s="131">
        <v>2.2999999999999998</v>
      </c>
    </row>
    <row r="349" spans="1:11">
      <c r="A349" s="507"/>
      <c r="B349" s="105"/>
      <c r="C349" s="111"/>
      <c r="D349" s="112"/>
      <c r="E349" s="112"/>
      <c r="F349" s="469" t="s">
        <v>624</v>
      </c>
      <c r="G349" s="470" t="s">
        <v>581</v>
      </c>
      <c r="H349" s="454">
        <f>MEDIAN(K349:K355)</f>
        <v>2.2000000000000002</v>
      </c>
      <c r="I349" s="407" t="s">
        <v>429</v>
      </c>
      <c r="J349" s="408" t="s">
        <v>1354</v>
      </c>
      <c r="K349" s="409">
        <v>2.2000000000000002</v>
      </c>
    </row>
    <row r="350" spans="1:11">
      <c r="A350" s="507"/>
      <c r="B350" s="105"/>
      <c r="C350" s="111"/>
      <c r="D350" s="112"/>
      <c r="E350" s="112"/>
      <c r="F350" s="469"/>
      <c r="G350" s="489"/>
      <c r="H350" s="454"/>
      <c r="I350" s="407" t="s">
        <v>1355</v>
      </c>
      <c r="J350" s="408" t="s">
        <v>1356</v>
      </c>
      <c r="K350" s="409">
        <v>2.8</v>
      </c>
    </row>
    <row r="351" spans="1:11">
      <c r="A351" s="507"/>
      <c r="B351" s="105"/>
      <c r="C351" s="111"/>
      <c r="D351" s="112"/>
      <c r="E351" s="112"/>
      <c r="F351" s="490"/>
      <c r="G351" s="491"/>
      <c r="H351" s="454"/>
      <c r="I351" s="407" t="s">
        <v>1357</v>
      </c>
      <c r="J351" s="408" t="s">
        <v>1358</v>
      </c>
      <c r="K351" s="409">
        <v>3.5</v>
      </c>
    </row>
    <row r="352" spans="1:11">
      <c r="A352" s="507"/>
      <c r="B352" s="105"/>
      <c r="C352" s="111"/>
      <c r="D352" s="112"/>
      <c r="E352" s="112"/>
      <c r="F352" s="490"/>
      <c r="G352" s="491"/>
      <c r="H352" s="454"/>
      <c r="I352" s="407" t="s">
        <v>1370</v>
      </c>
      <c r="J352" s="408" t="s">
        <v>1371</v>
      </c>
      <c r="K352" s="409">
        <v>5.8</v>
      </c>
    </row>
    <row r="353" spans="1:11">
      <c r="A353" s="507"/>
      <c r="B353" s="105"/>
      <c r="C353" s="111"/>
      <c r="D353" s="112"/>
      <c r="E353" s="112"/>
      <c r="F353" s="490"/>
      <c r="G353" s="491"/>
      <c r="H353" s="454"/>
      <c r="I353" s="407" t="s">
        <v>1126</v>
      </c>
      <c r="J353" s="408" t="s">
        <v>1127</v>
      </c>
      <c r="K353" s="409">
        <v>1.3</v>
      </c>
    </row>
    <row r="354" spans="1:11">
      <c r="A354" s="507"/>
      <c r="B354" s="105"/>
      <c r="C354" s="111"/>
      <c r="D354" s="112"/>
      <c r="E354" s="112"/>
      <c r="F354" s="490"/>
      <c r="G354" s="491"/>
      <c r="H354" s="454"/>
      <c r="I354" s="407" t="s">
        <v>1053</v>
      </c>
      <c r="J354" s="408" t="s">
        <v>1054</v>
      </c>
      <c r="K354" s="409">
        <v>1.5</v>
      </c>
    </row>
    <row r="355" spans="1:11">
      <c r="A355" s="507"/>
      <c r="B355" s="105"/>
      <c r="C355" s="111"/>
      <c r="D355" s="112"/>
      <c r="E355" s="112"/>
      <c r="F355" s="492"/>
      <c r="G355" s="493"/>
      <c r="H355" s="455"/>
      <c r="I355" s="379" t="s">
        <v>1118</v>
      </c>
      <c r="J355" s="380" t="s">
        <v>1119</v>
      </c>
      <c r="K355" s="381">
        <v>1.3</v>
      </c>
    </row>
    <row r="356" spans="1:11">
      <c r="A356" s="507"/>
      <c r="B356" s="105"/>
      <c r="C356" s="111"/>
      <c r="D356" s="112"/>
      <c r="E356" s="112"/>
      <c r="F356" s="469" t="s">
        <v>766</v>
      </c>
      <c r="G356" s="489" t="s">
        <v>752</v>
      </c>
      <c r="H356" s="454">
        <f>MEDIAN(K356:K357)</f>
        <v>1.4</v>
      </c>
      <c r="I356" s="407" t="s">
        <v>1107</v>
      </c>
      <c r="J356" s="408" t="s">
        <v>1108</v>
      </c>
      <c r="K356" s="505">
        <v>1.3</v>
      </c>
    </row>
    <row r="357" spans="1:11">
      <c r="A357" s="515"/>
      <c r="B357" s="144"/>
      <c r="C357" s="127"/>
      <c r="D357" s="128"/>
      <c r="E357" s="128"/>
      <c r="F357" s="344"/>
      <c r="G357" s="143"/>
      <c r="H357" s="455"/>
      <c r="I357" s="379" t="s">
        <v>1053</v>
      </c>
      <c r="J357" s="380" t="s">
        <v>1054</v>
      </c>
      <c r="K357" s="381">
        <v>1.5</v>
      </c>
    </row>
    <row r="358" spans="1:11">
      <c r="A358" s="507">
        <v>414</v>
      </c>
      <c r="B358" s="105" t="s">
        <v>2059</v>
      </c>
      <c r="C358" s="111">
        <f>MEDIAN(H358:H365)</f>
        <v>1.9750000000000001</v>
      </c>
      <c r="D358" s="112" t="s">
        <v>1048</v>
      </c>
      <c r="E358" s="112" t="s">
        <v>1048</v>
      </c>
      <c r="F358" s="261" t="s">
        <v>624</v>
      </c>
      <c r="G358" s="89" t="s">
        <v>581</v>
      </c>
      <c r="H358" s="454">
        <f>MEDIAN(K358:K364)</f>
        <v>2.2000000000000002</v>
      </c>
      <c r="I358" s="407" t="s">
        <v>429</v>
      </c>
      <c r="J358" s="408" t="s">
        <v>1354</v>
      </c>
      <c r="K358" s="409">
        <v>2.2000000000000002</v>
      </c>
    </row>
    <row r="359" spans="1:11">
      <c r="A359" s="507"/>
      <c r="B359" s="105"/>
      <c r="C359" s="111"/>
      <c r="D359" s="112"/>
      <c r="E359" s="112"/>
      <c r="F359" s="469"/>
      <c r="G359" s="489"/>
      <c r="H359" s="454"/>
      <c r="I359" s="407" t="s">
        <v>1355</v>
      </c>
      <c r="J359" s="408" t="s">
        <v>1356</v>
      </c>
      <c r="K359" s="409">
        <v>2.8</v>
      </c>
    </row>
    <row r="360" spans="1:11">
      <c r="A360" s="507"/>
      <c r="B360" s="105"/>
      <c r="C360" s="111"/>
      <c r="D360" s="112"/>
      <c r="E360" s="112"/>
      <c r="F360" s="490"/>
      <c r="G360" s="491"/>
      <c r="H360" s="454"/>
      <c r="I360" s="407" t="s">
        <v>1357</v>
      </c>
      <c r="J360" s="408" t="s">
        <v>1358</v>
      </c>
      <c r="K360" s="409">
        <v>3.5</v>
      </c>
    </row>
    <row r="361" spans="1:11">
      <c r="A361" s="507"/>
      <c r="B361" s="105"/>
      <c r="C361" s="111"/>
      <c r="D361" s="112"/>
      <c r="E361" s="112"/>
      <c r="F361" s="490"/>
      <c r="G361" s="491"/>
      <c r="H361" s="454"/>
      <c r="I361" s="407" t="s">
        <v>1370</v>
      </c>
      <c r="J361" s="408" t="s">
        <v>1371</v>
      </c>
      <c r="K361" s="409">
        <v>5.8</v>
      </c>
    </row>
    <row r="362" spans="1:11">
      <c r="A362" s="507"/>
      <c r="B362" s="105"/>
      <c r="C362" s="111"/>
      <c r="D362" s="112"/>
      <c r="E362" s="112"/>
      <c r="F362" s="490"/>
      <c r="G362" s="491"/>
      <c r="H362" s="454"/>
      <c r="I362" s="407" t="s">
        <v>1126</v>
      </c>
      <c r="J362" s="408" t="s">
        <v>1127</v>
      </c>
      <c r="K362" s="409">
        <v>1.3</v>
      </c>
    </row>
    <row r="363" spans="1:11">
      <c r="A363" s="507"/>
      <c r="B363" s="105"/>
      <c r="C363" s="111"/>
      <c r="D363" s="112"/>
      <c r="E363" s="112"/>
      <c r="F363" s="490"/>
      <c r="G363" s="491"/>
      <c r="H363" s="454"/>
      <c r="I363" s="407" t="s">
        <v>1053</v>
      </c>
      <c r="J363" s="408" t="s">
        <v>1054</v>
      </c>
      <c r="K363" s="409">
        <v>1.5</v>
      </c>
    </row>
    <row r="364" spans="1:11">
      <c r="A364" s="507"/>
      <c r="B364" s="105"/>
      <c r="C364" s="111"/>
      <c r="D364" s="112"/>
      <c r="E364" s="112"/>
      <c r="F364" s="490"/>
      <c r="G364" s="491"/>
      <c r="H364" s="454"/>
      <c r="I364" s="379" t="s">
        <v>1118</v>
      </c>
      <c r="J364" s="380" t="s">
        <v>1119</v>
      </c>
      <c r="K364" s="381">
        <v>1.3</v>
      </c>
    </row>
    <row r="365" spans="1:11">
      <c r="A365" s="508"/>
      <c r="B365" s="99"/>
      <c r="C365" s="111"/>
      <c r="D365" s="263"/>
      <c r="E365" s="112"/>
      <c r="F365" s="462" t="s">
        <v>625</v>
      </c>
      <c r="G365" s="488" t="s">
        <v>582</v>
      </c>
      <c r="H365" s="464">
        <f>MEDIAN(K365:K366)</f>
        <v>1.75</v>
      </c>
      <c r="I365" s="115" t="s">
        <v>1053</v>
      </c>
      <c r="J365" s="116" t="s">
        <v>1054</v>
      </c>
      <c r="K365" s="117">
        <v>1.5</v>
      </c>
    </row>
    <row r="366" spans="1:11">
      <c r="A366" s="515"/>
      <c r="B366" s="144"/>
      <c r="C366" s="127"/>
      <c r="D366" s="128"/>
      <c r="E366" s="128"/>
      <c r="F366" s="344"/>
      <c r="G366" s="143"/>
      <c r="H366" s="455"/>
      <c r="I366" s="129" t="s">
        <v>1362</v>
      </c>
      <c r="J366" s="130" t="s">
        <v>1363</v>
      </c>
      <c r="K366" s="131">
        <v>2</v>
      </c>
    </row>
    <row r="367" spans="1:11">
      <c r="A367" s="507">
        <v>419</v>
      </c>
      <c r="B367" s="105" t="s">
        <v>2060</v>
      </c>
      <c r="C367" s="111">
        <f>MEDIAN(H367:H368)</f>
        <v>2.1</v>
      </c>
      <c r="D367" s="112" t="s">
        <v>1048</v>
      </c>
      <c r="E367" s="112" t="s">
        <v>1047</v>
      </c>
      <c r="F367" s="481" t="s">
        <v>621</v>
      </c>
      <c r="G367" s="459" t="s">
        <v>576</v>
      </c>
      <c r="H367" s="460">
        <v>2</v>
      </c>
      <c r="I367" s="451"/>
      <c r="J367" s="451"/>
      <c r="K367" s="399"/>
    </row>
    <row r="368" spans="1:11">
      <c r="A368" s="509"/>
      <c r="B368" s="126"/>
      <c r="C368" s="127"/>
      <c r="D368" s="343"/>
      <c r="E368" s="128"/>
      <c r="F368" s="344" t="s">
        <v>626</v>
      </c>
      <c r="G368" s="143" t="s">
        <v>583</v>
      </c>
      <c r="H368" s="455">
        <v>2.2000000000000002</v>
      </c>
      <c r="I368" s="451"/>
      <c r="J368" s="451"/>
      <c r="K368" s="399"/>
    </row>
    <row r="369" spans="1:11">
      <c r="A369" s="507">
        <v>511</v>
      </c>
      <c r="B369" s="105" t="s">
        <v>2061</v>
      </c>
      <c r="C369" s="111">
        <f>MEDIAN(H369,H401)</f>
        <v>3.3499999999999996</v>
      </c>
      <c r="D369" s="112" t="s">
        <v>1048</v>
      </c>
      <c r="E369" s="112" t="s">
        <v>1047</v>
      </c>
      <c r="F369" s="261" t="s">
        <v>698</v>
      </c>
      <c r="G369" s="89" t="s">
        <v>658</v>
      </c>
      <c r="H369" s="454">
        <f>MEDIAN(H370:H400)</f>
        <v>2.4</v>
      </c>
      <c r="I369" s="435"/>
      <c r="J369" s="435"/>
      <c r="K369" s="117"/>
    </row>
    <row r="370" spans="1:11">
      <c r="A370" s="507"/>
      <c r="B370" s="105"/>
      <c r="C370" s="111"/>
      <c r="D370" s="112"/>
      <c r="E370" s="112"/>
      <c r="F370" s="261" t="s">
        <v>699</v>
      </c>
      <c r="G370" s="91" t="s">
        <v>659</v>
      </c>
      <c r="H370" s="454">
        <f>MEDIAN(K370:K373)</f>
        <v>2.5</v>
      </c>
      <c r="I370" s="115" t="s">
        <v>1372</v>
      </c>
      <c r="J370" s="116" t="s">
        <v>1373</v>
      </c>
      <c r="K370" s="117">
        <v>3.5</v>
      </c>
    </row>
    <row r="371" spans="1:11">
      <c r="A371" s="507"/>
      <c r="B371" s="105"/>
      <c r="C371" s="111"/>
      <c r="D371" s="112"/>
      <c r="E371" s="112"/>
      <c r="F371" s="261"/>
      <c r="G371" s="91"/>
      <c r="H371" s="454"/>
      <c r="I371" s="115" t="s">
        <v>1374</v>
      </c>
      <c r="J371" s="116" t="s">
        <v>1375</v>
      </c>
      <c r="K371" s="117">
        <v>2</v>
      </c>
    </row>
    <row r="372" spans="1:11">
      <c r="A372" s="507"/>
      <c r="B372" s="105"/>
      <c r="C372" s="111"/>
      <c r="D372" s="112"/>
      <c r="E372" s="112"/>
      <c r="F372" s="261"/>
      <c r="G372" s="91"/>
      <c r="H372" s="454"/>
      <c r="I372" s="115" t="s">
        <v>1376</v>
      </c>
      <c r="J372" s="116" t="s">
        <v>1377</v>
      </c>
      <c r="K372" s="117">
        <v>2.5</v>
      </c>
    </row>
    <row r="373" spans="1:11">
      <c r="A373" s="507"/>
      <c r="B373" s="105"/>
      <c r="C373" s="111"/>
      <c r="D373" s="112"/>
      <c r="E373" s="112"/>
      <c r="F373" s="344"/>
      <c r="G373" s="143"/>
      <c r="H373" s="455"/>
      <c r="I373" s="129" t="s">
        <v>1378</v>
      </c>
      <c r="J373" s="130" t="s">
        <v>1379</v>
      </c>
      <c r="K373" s="131">
        <v>2.5</v>
      </c>
    </row>
    <row r="374" spans="1:11">
      <c r="A374" s="507"/>
      <c r="B374" s="105"/>
      <c r="C374" s="111"/>
      <c r="D374" s="112"/>
      <c r="E374" s="112"/>
      <c r="F374" s="261" t="s">
        <v>700</v>
      </c>
      <c r="G374" s="91" t="s">
        <v>660</v>
      </c>
      <c r="H374" s="454">
        <f>MEDIAN(K374:K386)</f>
        <v>3.3</v>
      </c>
      <c r="I374" s="115" t="s">
        <v>1380</v>
      </c>
      <c r="J374" s="116" t="s">
        <v>1381</v>
      </c>
      <c r="K374" s="117">
        <v>3.3</v>
      </c>
    </row>
    <row r="375" spans="1:11">
      <c r="A375" s="507"/>
      <c r="B375" s="105"/>
      <c r="C375" s="111"/>
      <c r="D375" s="112"/>
      <c r="E375" s="112"/>
      <c r="F375" s="261"/>
      <c r="G375" s="91"/>
      <c r="H375" s="454"/>
      <c r="I375" s="115" t="s">
        <v>1382</v>
      </c>
      <c r="J375" s="116" t="s">
        <v>1383</v>
      </c>
      <c r="K375" s="117">
        <v>3.5</v>
      </c>
    </row>
    <row r="376" spans="1:11">
      <c r="A376" s="507"/>
      <c r="B376" s="105"/>
      <c r="C376" s="111"/>
      <c r="D376" s="112"/>
      <c r="E376" s="112"/>
      <c r="F376" s="261"/>
      <c r="G376" s="91"/>
      <c r="H376" s="454"/>
      <c r="I376" s="115" t="s">
        <v>1384</v>
      </c>
      <c r="J376" s="116" t="s">
        <v>1385</v>
      </c>
      <c r="K376" s="117">
        <v>3.5</v>
      </c>
    </row>
    <row r="377" spans="1:11">
      <c r="A377" s="507"/>
      <c r="B377" s="105"/>
      <c r="C377" s="111"/>
      <c r="D377" s="112"/>
      <c r="E377" s="112"/>
      <c r="F377" s="261"/>
      <c r="G377" s="91"/>
      <c r="H377" s="454"/>
      <c r="I377" s="115" t="s">
        <v>1386</v>
      </c>
      <c r="J377" s="116" t="s">
        <v>1387</v>
      </c>
      <c r="K377" s="117">
        <v>3.2</v>
      </c>
    </row>
    <row r="378" spans="1:11">
      <c r="A378" s="507"/>
      <c r="B378" s="105"/>
      <c r="C378" s="111"/>
      <c r="D378" s="112"/>
      <c r="E378" s="112"/>
      <c r="F378" s="261"/>
      <c r="G378" s="91"/>
      <c r="H378" s="454"/>
      <c r="I378" s="115" t="s">
        <v>1388</v>
      </c>
      <c r="J378" s="116" t="s">
        <v>1389</v>
      </c>
      <c r="K378" s="117">
        <v>2.5</v>
      </c>
    </row>
    <row r="379" spans="1:11">
      <c r="A379" s="507"/>
      <c r="B379" s="105"/>
      <c r="C379" s="111"/>
      <c r="D379" s="112"/>
      <c r="E379" s="112"/>
      <c r="F379" s="261"/>
      <c r="G379" s="91"/>
      <c r="H379" s="454"/>
      <c r="I379" s="115" t="s">
        <v>1390</v>
      </c>
      <c r="J379" s="116" t="s">
        <v>1391</v>
      </c>
      <c r="K379" s="117">
        <v>4.5</v>
      </c>
    </row>
    <row r="380" spans="1:11">
      <c r="A380" s="507"/>
      <c r="B380" s="105"/>
      <c r="C380" s="111"/>
      <c r="D380" s="112"/>
      <c r="E380" s="112"/>
      <c r="F380" s="261"/>
      <c r="G380" s="91"/>
      <c r="H380" s="454"/>
      <c r="I380" s="115" t="s">
        <v>1392</v>
      </c>
      <c r="J380" s="116" t="s">
        <v>1393</v>
      </c>
      <c r="K380" s="117">
        <v>3.3</v>
      </c>
    </row>
    <row r="381" spans="1:11">
      <c r="A381" s="507"/>
      <c r="B381" s="105"/>
      <c r="C381" s="111"/>
      <c r="D381" s="112"/>
      <c r="E381" s="112"/>
      <c r="F381" s="261"/>
      <c r="G381" s="91"/>
      <c r="H381" s="454"/>
      <c r="I381" s="115" t="s">
        <v>1394</v>
      </c>
      <c r="J381" s="116" t="s">
        <v>1395</v>
      </c>
      <c r="K381" s="117">
        <v>2.2999999999999998</v>
      </c>
    </row>
    <row r="382" spans="1:11">
      <c r="A382" s="507"/>
      <c r="B382" s="105"/>
      <c r="C382" s="111"/>
      <c r="D382" s="112"/>
      <c r="E382" s="112"/>
      <c r="F382" s="261"/>
      <c r="G382" s="91"/>
      <c r="H382" s="454"/>
      <c r="I382" s="115" t="s">
        <v>1396</v>
      </c>
      <c r="J382" s="116" t="s">
        <v>1397</v>
      </c>
      <c r="K382" s="117">
        <v>3.3</v>
      </c>
    </row>
    <row r="383" spans="1:11">
      <c r="A383" s="507"/>
      <c r="B383" s="105"/>
      <c r="C383" s="111"/>
      <c r="D383" s="112"/>
      <c r="E383" s="112"/>
      <c r="F383" s="261"/>
      <c r="G383" s="91"/>
      <c r="H383" s="454"/>
      <c r="I383" s="115" t="s">
        <v>1398</v>
      </c>
      <c r="J383" s="116" t="s">
        <v>1399</v>
      </c>
      <c r="K383" s="117">
        <v>2.5</v>
      </c>
    </row>
    <row r="384" spans="1:11">
      <c r="A384" s="507"/>
      <c r="B384" s="105"/>
      <c r="C384" s="111"/>
      <c r="D384" s="112"/>
      <c r="E384" s="112"/>
      <c r="F384" s="261"/>
      <c r="G384" s="91"/>
      <c r="H384" s="454"/>
      <c r="I384" s="115" t="s">
        <v>1400</v>
      </c>
      <c r="J384" s="116" t="s">
        <v>1401</v>
      </c>
      <c r="K384" s="117">
        <v>1.8</v>
      </c>
    </row>
    <row r="385" spans="1:11">
      <c r="A385" s="507"/>
      <c r="B385" s="105"/>
      <c r="C385" s="111"/>
      <c r="D385" s="112"/>
      <c r="E385" s="112"/>
      <c r="F385" s="469"/>
      <c r="G385" s="489"/>
      <c r="H385" s="454"/>
      <c r="I385" s="115" t="s">
        <v>1402</v>
      </c>
      <c r="J385" s="116" t="s">
        <v>1403</v>
      </c>
      <c r="K385" s="117">
        <v>2.5</v>
      </c>
    </row>
    <row r="386" spans="1:11">
      <c r="A386" s="507"/>
      <c r="B386" s="105"/>
      <c r="C386" s="111"/>
      <c r="D386" s="112"/>
      <c r="E386" s="112"/>
      <c r="F386" s="471"/>
      <c r="G386" s="466"/>
      <c r="H386" s="455"/>
      <c r="I386" s="129" t="s">
        <v>1404</v>
      </c>
      <c r="J386" s="130" t="s">
        <v>1405</v>
      </c>
      <c r="K386" s="131">
        <v>3.3</v>
      </c>
    </row>
    <row r="387" spans="1:11">
      <c r="A387" s="507"/>
      <c r="B387" s="105"/>
      <c r="C387" s="111"/>
      <c r="D387" s="112"/>
      <c r="E387" s="112"/>
      <c r="F387" s="469" t="s">
        <v>701</v>
      </c>
      <c r="G387" s="489" t="s">
        <v>661</v>
      </c>
      <c r="H387" s="454">
        <f>MEDIAN(K387:K393)</f>
        <v>2.2999999999999998</v>
      </c>
      <c r="I387" s="407" t="s">
        <v>1406</v>
      </c>
      <c r="J387" s="408" t="s">
        <v>1407</v>
      </c>
      <c r="K387" s="409">
        <v>1.8</v>
      </c>
    </row>
    <row r="388" spans="1:11">
      <c r="A388" s="507"/>
      <c r="B388" s="105"/>
      <c r="C388" s="111"/>
      <c r="D388" s="112"/>
      <c r="E388" s="112"/>
      <c r="F388" s="469"/>
      <c r="G388" s="489"/>
      <c r="H388" s="454"/>
      <c r="I388" s="407" t="s">
        <v>1408</v>
      </c>
      <c r="J388" s="408" t="s">
        <v>1409</v>
      </c>
      <c r="K388" s="409">
        <v>2</v>
      </c>
    </row>
    <row r="389" spans="1:11">
      <c r="A389" s="507"/>
      <c r="B389" s="105"/>
      <c r="C389" s="111"/>
      <c r="D389" s="112"/>
      <c r="E389" s="112"/>
      <c r="F389" s="469"/>
      <c r="G389" s="489"/>
      <c r="H389" s="454"/>
      <c r="I389" s="407" t="s">
        <v>1410</v>
      </c>
      <c r="J389" s="408" t="s">
        <v>1411</v>
      </c>
      <c r="K389" s="409">
        <v>4</v>
      </c>
    </row>
    <row r="390" spans="1:11">
      <c r="A390" s="507"/>
      <c r="B390" s="105"/>
      <c r="C390" s="111"/>
      <c r="D390" s="112"/>
      <c r="E390" s="112"/>
      <c r="F390" s="469"/>
      <c r="G390" s="489"/>
      <c r="H390" s="454"/>
      <c r="I390" s="407" t="s">
        <v>1412</v>
      </c>
      <c r="J390" s="408" t="s">
        <v>1413</v>
      </c>
      <c r="K390" s="409">
        <v>2.2999999999999998</v>
      </c>
    </row>
    <row r="391" spans="1:11">
      <c r="A391" s="507"/>
      <c r="B391" s="105"/>
      <c r="C391" s="111"/>
      <c r="D391" s="112"/>
      <c r="E391" s="112"/>
      <c r="F391" s="469"/>
      <c r="G391" s="489"/>
      <c r="H391" s="454"/>
      <c r="I391" s="407" t="s">
        <v>1414</v>
      </c>
      <c r="J391" s="408" t="s">
        <v>1415</v>
      </c>
      <c r="K391" s="409">
        <v>2.5</v>
      </c>
    </row>
    <row r="392" spans="1:11">
      <c r="A392" s="507"/>
      <c r="B392" s="105"/>
      <c r="C392" s="111"/>
      <c r="D392" s="112"/>
      <c r="E392" s="112"/>
      <c r="F392" s="469"/>
      <c r="G392" s="489"/>
      <c r="H392" s="454"/>
      <c r="I392" s="407" t="s">
        <v>1416</v>
      </c>
      <c r="J392" s="408" t="s">
        <v>1417</v>
      </c>
      <c r="K392" s="409">
        <v>2</v>
      </c>
    </row>
    <row r="393" spans="1:11">
      <c r="A393" s="507"/>
      <c r="B393" s="105"/>
      <c r="C393" s="111"/>
      <c r="D393" s="112"/>
      <c r="E393" s="112"/>
      <c r="F393" s="471"/>
      <c r="G393" s="466"/>
      <c r="H393" s="455"/>
      <c r="I393" s="379" t="s">
        <v>1418</v>
      </c>
      <c r="J393" s="380" t="s">
        <v>1419</v>
      </c>
      <c r="K393" s="381">
        <v>4</v>
      </c>
    </row>
    <row r="394" spans="1:11">
      <c r="A394" s="507"/>
      <c r="B394" s="105"/>
      <c r="C394" s="111"/>
      <c r="D394" s="112"/>
      <c r="E394" s="112"/>
      <c r="F394" s="469" t="s">
        <v>702</v>
      </c>
      <c r="G394" s="489" t="s">
        <v>662</v>
      </c>
      <c r="H394" s="454">
        <f>MEDIAN(K394:K396)</f>
        <v>2.2999999999999998</v>
      </c>
      <c r="I394" s="407" t="s">
        <v>1430</v>
      </c>
      <c r="J394" s="408" t="s">
        <v>1431</v>
      </c>
      <c r="K394" s="409">
        <v>1.5</v>
      </c>
    </row>
    <row r="395" spans="1:11">
      <c r="A395" s="507"/>
      <c r="B395" s="105"/>
      <c r="C395" s="111"/>
      <c r="D395" s="112"/>
      <c r="E395" s="112"/>
      <c r="F395" s="469"/>
      <c r="G395" s="457"/>
      <c r="H395" s="454"/>
      <c r="I395" s="407" t="s">
        <v>1303</v>
      </c>
      <c r="J395" s="408" t="s">
        <v>1304</v>
      </c>
      <c r="K395" s="409">
        <v>2.2999999999999998</v>
      </c>
    </row>
    <row r="396" spans="1:11">
      <c r="A396" s="507"/>
      <c r="B396" s="105"/>
      <c r="C396" s="111"/>
      <c r="D396" s="112"/>
      <c r="E396" s="112"/>
      <c r="F396" s="471"/>
      <c r="G396" s="494"/>
      <c r="H396" s="455"/>
      <c r="I396" s="379" t="s">
        <v>1368</v>
      </c>
      <c r="J396" s="380" t="s">
        <v>1369</v>
      </c>
      <c r="K396" s="381">
        <v>3</v>
      </c>
    </row>
    <row r="397" spans="1:11">
      <c r="A397" s="507"/>
      <c r="B397" s="105"/>
      <c r="C397" s="111"/>
      <c r="D397" s="112"/>
      <c r="E397" s="112"/>
      <c r="F397" s="469" t="s">
        <v>703</v>
      </c>
      <c r="G397" s="489" t="s">
        <v>663</v>
      </c>
      <c r="H397" s="454">
        <f>MEDIAN(K397:K398)</f>
        <v>2.4</v>
      </c>
      <c r="I397" s="115" t="s">
        <v>1426</v>
      </c>
      <c r="J397" s="116" t="s">
        <v>1427</v>
      </c>
      <c r="K397" s="117">
        <v>2.5</v>
      </c>
    </row>
    <row r="398" spans="1:11">
      <c r="A398" s="507"/>
      <c r="B398" s="105"/>
      <c r="C398" s="111"/>
      <c r="D398" s="112"/>
      <c r="E398" s="112"/>
      <c r="F398" s="344"/>
      <c r="G398" s="143"/>
      <c r="H398" s="455"/>
      <c r="I398" s="129" t="s">
        <v>1428</v>
      </c>
      <c r="J398" s="130" t="s">
        <v>1429</v>
      </c>
      <c r="K398" s="131">
        <v>2.2999999999999998</v>
      </c>
    </row>
    <row r="399" spans="1:11">
      <c r="A399" s="507"/>
      <c r="B399" s="105"/>
      <c r="C399" s="111"/>
      <c r="D399" s="112"/>
      <c r="E399" s="112"/>
      <c r="F399" s="344" t="s">
        <v>704</v>
      </c>
      <c r="G399" s="147" t="s">
        <v>664</v>
      </c>
      <c r="H399" s="455">
        <v>2.4</v>
      </c>
      <c r="I399" s="480"/>
      <c r="J399" s="480"/>
      <c r="K399" s="131"/>
    </row>
    <row r="400" spans="1:11">
      <c r="A400" s="507"/>
      <c r="B400" s="105"/>
      <c r="C400" s="111"/>
      <c r="D400" s="112"/>
      <c r="E400" s="112"/>
      <c r="F400" s="344" t="s">
        <v>665</v>
      </c>
      <c r="G400" s="143" t="s">
        <v>1460</v>
      </c>
      <c r="H400" s="455">
        <v>2.4</v>
      </c>
      <c r="I400" s="480"/>
      <c r="J400" s="480"/>
      <c r="K400" s="131"/>
    </row>
    <row r="401" spans="1:11">
      <c r="A401" s="508"/>
      <c r="B401" s="99"/>
      <c r="C401" s="111"/>
      <c r="D401" s="263"/>
      <c r="E401" s="112"/>
      <c r="F401" s="261" t="s">
        <v>314</v>
      </c>
      <c r="G401" s="91" t="s">
        <v>294</v>
      </c>
      <c r="H401" s="454">
        <f>MEDIAN(H402,H418,H427,H441,H442)</f>
        <v>4.3</v>
      </c>
      <c r="I401" s="435"/>
      <c r="J401" s="435"/>
      <c r="K401" s="117"/>
    </row>
    <row r="402" spans="1:11">
      <c r="A402" s="507"/>
      <c r="B402" s="99"/>
      <c r="C402" s="111"/>
      <c r="D402" s="112"/>
      <c r="E402" s="112"/>
      <c r="F402" s="469" t="s">
        <v>315</v>
      </c>
      <c r="G402" s="470" t="s">
        <v>295</v>
      </c>
      <c r="H402" s="454">
        <f>MEDIAN(K402:K417)</f>
        <v>4.3</v>
      </c>
      <c r="I402" s="407" t="s">
        <v>866</v>
      </c>
      <c r="J402" s="408" t="s">
        <v>1490</v>
      </c>
      <c r="K402" s="409">
        <v>4</v>
      </c>
    </row>
    <row r="403" spans="1:11">
      <c r="A403" s="507"/>
      <c r="B403" s="99"/>
      <c r="C403" s="111"/>
      <c r="D403" s="112"/>
      <c r="E403" s="112"/>
      <c r="F403" s="469"/>
      <c r="G403" s="470"/>
      <c r="H403" s="454"/>
      <c r="I403" s="407" t="s">
        <v>1674</v>
      </c>
      <c r="J403" s="408" t="s">
        <v>1675</v>
      </c>
      <c r="K403" s="409">
        <v>2.8</v>
      </c>
    </row>
    <row r="404" spans="1:11">
      <c r="A404" s="507"/>
      <c r="B404" s="99"/>
      <c r="C404" s="111"/>
      <c r="D404" s="112"/>
      <c r="E404" s="112"/>
      <c r="F404" s="469"/>
      <c r="G404" s="470"/>
      <c r="H404" s="454"/>
      <c r="I404" s="407" t="s">
        <v>1676</v>
      </c>
      <c r="J404" s="408" t="s">
        <v>1678</v>
      </c>
      <c r="K404" s="409">
        <v>4.5</v>
      </c>
    </row>
    <row r="405" spans="1:11">
      <c r="A405" s="507"/>
      <c r="B405" s="99"/>
      <c r="C405" s="111"/>
      <c r="D405" s="112"/>
      <c r="E405" s="112"/>
      <c r="F405" s="469"/>
      <c r="G405" s="470"/>
      <c r="H405" s="454"/>
      <c r="I405" s="407" t="s">
        <v>1677</v>
      </c>
      <c r="J405" s="408" t="s">
        <v>1679</v>
      </c>
      <c r="K405" s="409">
        <v>6.5</v>
      </c>
    </row>
    <row r="406" spans="1:11">
      <c r="A406" s="507"/>
      <c r="B406" s="99"/>
      <c r="C406" s="111"/>
      <c r="D406" s="112"/>
      <c r="E406" s="112"/>
      <c r="F406" s="469"/>
      <c r="G406" s="470"/>
      <c r="H406" s="454"/>
      <c r="I406" s="407" t="s">
        <v>1728</v>
      </c>
      <c r="J406" s="408" t="s">
        <v>1729</v>
      </c>
      <c r="K406" s="409">
        <v>4.3</v>
      </c>
    </row>
    <row r="407" spans="1:11">
      <c r="A407" s="507"/>
      <c r="B407" s="99"/>
      <c r="C407" s="111"/>
      <c r="D407" s="112"/>
      <c r="E407" s="112"/>
      <c r="F407" s="469"/>
      <c r="G407" s="470"/>
      <c r="H407" s="454"/>
      <c r="I407" s="407" t="s">
        <v>1730</v>
      </c>
      <c r="J407" s="408" t="s">
        <v>1731</v>
      </c>
      <c r="K407" s="409">
        <v>2.5</v>
      </c>
    </row>
    <row r="408" spans="1:11">
      <c r="A408" s="507"/>
      <c r="B408" s="99"/>
      <c r="C408" s="111"/>
      <c r="D408" s="112"/>
      <c r="E408" s="112"/>
      <c r="F408" s="469"/>
      <c r="G408" s="470"/>
      <c r="H408" s="454"/>
      <c r="I408" s="407" t="s">
        <v>1680</v>
      </c>
      <c r="J408" s="408" t="s">
        <v>1681</v>
      </c>
      <c r="K408" s="409">
        <v>3</v>
      </c>
    </row>
    <row r="409" spans="1:11">
      <c r="A409" s="507"/>
      <c r="B409" s="99"/>
      <c r="C409" s="111"/>
      <c r="D409" s="112"/>
      <c r="E409" s="112"/>
      <c r="F409" s="469"/>
      <c r="G409" s="470"/>
      <c r="H409" s="454"/>
      <c r="I409" s="407" t="s">
        <v>2088</v>
      </c>
      <c r="J409" s="408" t="s">
        <v>2089</v>
      </c>
      <c r="K409" s="409">
        <v>2.5</v>
      </c>
    </row>
    <row r="410" spans="1:11">
      <c r="A410" s="507"/>
      <c r="B410" s="99"/>
      <c r="C410" s="111"/>
      <c r="D410" s="112"/>
      <c r="E410" s="112"/>
      <c r="F410" s="469"/>
      <c r="G410" s="470"/>
      <c r="H410" s="454"/>
      <c r="I410" s="407" t="s">
        <v>1682</v>
      </c>
      <c r="J410" s="408" t="s">
        <v>1684</v>
      </c>
      <c r="K410" s="409">
        <v>4.3</v>
      </c>
    </row>
    <row r="411" spans="1:11">
      <c r="A411" s="507"/>
      <c r="B411" s="99"/>
      <c r="C411" s="111"/>
      <c r="D411" s="112"/>
      <c r="E411" s="112"/>
      <c r="F411" s="469"/>
      <c r="G411" s="470"/>
      <c r="H411" s="454"/>
      <c r="I411" s="407" t="s">
        <v>1683</v>
      </c>
      <c r="J411" s="408" t="s">
        <v>2090</v>
      </c>
      <c r="K411" s="409">
        <v>7</v>
      </c>
    </row>
    <row r="412" spans="1:11">
      <c r="A412" s="507"/>
      <c r="B412" s="99"/>
      <c r="C412" s="111"/>
      <c r="D412" s="112"/>
      <c r="E412" s="112"/>
      <c r="F412" s="469"/>
      <c r="G412" s="470"/>
      <c r="H412" s="454"/>
      <c r="I412" s="407" t="s">
        <v>1687</v>
      </c>
      <c r="J412" s="408" t="s">
        <v>1688</v>
      </c>
      <c r="K412" s="409">
        <v>4.5</v>
      </c>
    </row>
    <row r="413" spans="1:11">
      <c r="A413" s="507"/>
      <c r="B413" s="99"/>
      <c r="C413" s="111"/>
      <c r="D413" s="112"/>
      <c r="E413" s="112"/>
      <c r="F413" s="469"/>
      <c r="G413" s="470"/>
      <c r="H413" s="454"/>
      <c r="I413" s="407" t="s">
        <v>1602</v>
      </c>
      <c r="J413" s="408" t="s">
        <v>1603</v>
      </c>
      <c r="K413" s="409">
        <v>5</v>
      </c>
    </row>
    <row r="414" spans="1:11">
      <c r="A414" s="507"/>
      <c r="B414" s="99"/>
      <c r="C414" s="111"/>
      <c r="D414" s="112"/>
      <c r="E414" s="112"/>
      <c r="F414" s="469"/>
      <c r="G414" s="470"/>
      <c r="H414" s="454"/>
      <c r="I414" s="407" t="s">
        <v>1454</v>
      </c>
      <c r="J414" s="408" t="s">
        <v>1689</v>
      </c>
      <c r="K414" s="409">
        <v>3.3</v>
      </c>
    </row>
    <row r="415" spans="1:11">
      <c r="A415" s="507"/>
      <c r="B415" s="99"/>
      <c r="C415" s="111"/>
      <c r="D415" s="112"/>
      <c r="E415" s="112"/>
      <c r="F415" s="469"/>
      <c r="G415" s="470"/>
      <c r="H415" s="454"/>
      <c r="I415" s="407" t="s">
        <v>1604</v>
      </c>
      <c r="J415" s="408" t="s">
        <v>1605</v>
      </c>
      <c r="K415" s="409">
        <v>6</v>
      </c>
    </row>
    <row r="416" spans="1:11">
      <c r="A416" s="507"/>
      <c r="B416" s="99"/>
      <c r="C416" s="111"/>
      <c r="D416" s="112"/>
      <c r="E416" s="112"/>
      <c r="F416" s="469"/>
      <c r="G416" s="470"/>
      <c r="H416" s="454"/>
      <c r="I416" s="407" t="s">
        <v>1690</v>
      </c>
      <c r="J416" s="408" t="s">
        <v>1691</v>
      </c>
      <c r="K416" s="409">
        <v>5</v>
      </c>
    </row>
    <row r="417" spans="1:11">
      <c r="A417" s="507"/>
      <c r="B417" s="99"/>
      <c r="C417" s="111"/>
      <c r="D417" s="112"/>
      <c r="E417" s="112"/>
      <c r="F417" s="471"/>
      <c r="G417" s="472"/>
      <c r="H417" s="455"/>
      <c r="I417" s="379" t="s">
        <v>1653</v>
      </c>
      <c r="J417" s="380" t="s">
        <v>1654</v>
      </c>
      <c r="K417" s="381">
        <v>2.5</v>
      </c>
    </row>
    <row r="418" spans="1:11">
      <c r="A418" s="507"/>
      <c r="B418" s="99"/>
      <c r="C418" s="111"/>
      <c r="D418" s="112"/>
      <c r="E418" s="112"/>
      <c r="F418" s="261" t="s">
        <v>316</v>
      </c>
      <c r="G418" s="89" t="s">
        <v>296</v>
      </c>
      <c r="H418" s="454">
        <f>MEDIAN(K418:K426)</f>
        <v>4</v>
      </c>
      <c r="I418" s="115" t="s">
        <v>866</v>
      </c>
      <c r="J418" s="116" t="s">
        <v>1490</v>
      </c>
      <c r="K418" s="117">
        <v>4</v>
      </c>
    </row>
    <row r="419" spans="1:11">
      <c r="A419" s="507"/>
      <c r="B419" s="99"/>
      <c r="C419" s="111"/>
      <c r="D419" s="112"/>
      <c r="E419" s="112"/>
      <c r="F419" s="261"/>
      <c r="G419" s="89"/>
      <c r="H419" s="454"/>
      <c r="I419" s="115" t="s">
        <v>1674</v>
      </c>
      <c r="J419" s="116" t="s">
        <v>1675</v>
      </c>
      <c r="K419" s="117">
        <v>2.8</v>
      </c>
    </row>
    <row r="420" spans="1:11">
      <c r="A420" s="507"/>
      <c r="B420" s="99"/>
      <c r="C420" s="111"/>
      <c r="D420" s="112"/>
      <c r="E420" s="112"/>
      <c r="F420" s="261"/>
      <c r="G420" s="89"/>
      <c r="H420" s="454"/>
      <c r="I420" s="115" t="s">
        <v>1676</v>
      </c>
      <c r="J420" s="116" t="s">
        <v>1678</v>
      </c>
      <c r="K420" s="117">
        <v>4.5</v>
      </c>
    </row>
    <row r="421" spans="1:11">
      <c r="A421" s="507"/>
      <c r="B421" s="99"/>
      <c r="C421" s="111"/>
      <c r="D421" s="112"/>
      <c r="E421" s="112"/>
      <c r="F421" s="261"/>
      <c r="G421" s="89"/>
      <c r="H421" s="454"/>
      <c r="I421" s="115" t="s">
        <v>1677</v>
      </c>
      <c r="J421" s="116" t="s">
        <v>1679</v>
      </c>
      <c r="K421" s="117">
        <v>6.5</v>
      </c>
    </row>
    <row r="422" spans="1:11">
      <c r="A422" s="507"/>
      <c r="B422" s="99"/>
      <c r="C422" s="111"/>
      <c r="D422" s="112"/>
      <c r="E422" s="112"/>
      <c r="F422" s="261"/>
      <c r="G422" s="89"/>
      <c r="H422" s="454"/>
      <c r="I422" s="115" t="s">
        <v>1450</v>
      </c>
      <c r="J422" s="116" t="s">
        <v>1451</v>
      </c>
      <c r="K422" s="117">
        <v>4</v>
      </c>
    </row>
    <row r="423" spans="1:11">
      <c r="A423" s="507"/>
      <c r="B423" s="99"/>
      <c r="C423" s="111"/>
      <c r="D423" s="112"/>
      <c r="E423" s="112"/>
      <c r="F423" s="261"/>
      <c r="G423" s="89"/>
      <c r="H423" s="454"/>
      <c r="I423" s="115" t="s">
        <v>1452</v>
      </c>
      <c r="J423" s="116" t="s">
        <v>1453</v>
      </c>
      <c r="K423" s="117">
        <v>2.2999999999999998</v>
      </c>
    </row>
    <row r="424" spans="1:11">
      <c r="A424" s="507"/>
      <c r="B424" s="99"/>
      <c r="C424" s="111"/>
      <c r="D424" s="112"/>
      <c r="E424" s="112"/>
      <c r="F424" s="261"/>
      <c r="G424" s="89"/>
      <c r="H424" s="454"/>
      <c r="I424" s="115" t="s">
        <v>1482</v>
      </c>
      <c r="J424" s="116" t="s">
        <v>1483</v>
      </c>
      <c r="K424" s="117">
        <v>2.5</v>
      </c>
    </row>
    <row r="425" spans="1:11">
      <c r="A425" s="507"/>
      <c r="B425" s="99"/>
      <c r="C425" s="111"/>
      <c r="D425" s="112"/>
      <c r="E425" s="112"/>
      <c r="F425" s="261"/>
      <c r="G425" s="89"/>
      <c r="H425" s="454"/>
      <c r="I425" s="115" t="s">
        <v>1484</v>
      </c>
      <c r="J425" s="116" t="s">
        <v>1485</v>
      </c>
      <c r="K425" s="117">
        <v>4.5</v>
      </c>
    </row>
    <row r="426" spans="1:11">
      <c r="A426" s="507"/>
      <c r="B426" s="99"/>
      <c r="C426" s="111"/>
      <c r="D426" s="112"/>
      <c r="E426" s="112"/>
      <c r="F426" s="344"/>
      <c r="G426" s="141"/>
      <c r="H426" s="455"/>
      <c r="I426" s="129" t="s">
        <v>1486</v>
      </c>
      <c r="J426" s="130" t="s">
        <v>1487</v>
      </c>
      <c r="K426" s="131">
        <v>6</v>
      </c>
    </row>
    <row r="427" spans="1:11">
      <c r="A427" s="507"/>
      <c r="B427" s="99"/>
      <c r="C427" s="111"/>
      <c r="D427" s="112"/>
      <c r="E427" s="112"/>
      <c r="F427" s="469" t="s">
        <v>317</v>
      </c>
      <c r="G427" s="470" t="s">
        <v>297</v>
      </c>
      <c r="H427" s="454">
        <f>MEDIAN(K427:K440)</f>
        <v>4.3</v>
      </c>
      <c r="I427" s="407" t="s">
        <v>866</v>
      </c>
      <c r="J427" s="408" t="s">
        <v>1490</v>
      </c>
      <c r="K427" s="409">
        <v>4</v>
      </c>
    </row>
    <row r="428" spans="1:11">
      <c r="A428" s="507"/>
      <c r="B428" s="99"/>
      <c r="C428" s="111"/>
      <c r="D428" s="112"/>
      <c r="E428" s="112"/>
      <c r="F428" s="469"/>
      <c r="G428" s="470"/>
      <c r="H428" s="454"/>
      <c r="I428" s="407" t="s">
        <v>1674</v>
      </c>
      <c r="J428" s="408" t="s">
        <v>1675</v>
      </c>
      <c r="K428" s="409">
        <v>2.8</v>
      </c>
    </row>
    <row r="429" spans="1:11">
      <c r="A429" s="507"/>
      <c r="B429" s="99"/>
      <c r="C429" s="111"/>
      <c r="D429" s="112"/>
      <c r="E429" s="112"/>
      <c r="F429" s="469"/>
      <c r="G429" s="470"/>
      <c r="H429" s="454"/>
      <c r="I429" s="407" t="s">
        <v>1676</v>
      </c>
      <c r="J429" s="408" t="s">
        <v>1678</v>
      </c>
      <c r="K429" s="409">
        <v>4.5</v>
      </c>
    </row>
    <row r="430" spans="1:11">
      <c r="A430" s="507"/>
      <c r="B430" s="99"/>
      <c r="C430" s="111"/>
      <c r="D430" s="112"/>
      <c r="E430" s="112"/>
      <c r="F430" s="469"/>
      <c r="G430" s="470"/>
      <c r="H430" s="454"/>
      <c r="I430" s="407" t="s">
        <v>1677</v>
      </c>
      <c r="J430" s="408" t="s">
        <v>1679</v>
      </c>
      <c r="K430" s="409">
        <v>6.5</v>
      </c>
    </row>
    <row r="431" spans="1:11">
      <c r="A431" s="507"/>
      <c r="B431" s="99"/>
      <c r="C431" s="111"/>
      <c r="D431" s="112"/>
      <c r="E431" s="112"/>
      <c r="F431" s="469"/>
      <c r="G431" s="470"/>
      <c r="H431" s="454"/>
      <c r="I431" s="407" t="s">
        <v>1728</v>
      </c>
      <c r="J431" s="408" t="s">
        <v>1729</v>
      </c>
      <c r="K431" s="409">
        <v>4.3</v>
      </c>
    </row>
    <row r="432" spans="1:11">
      <c r="A432" s="507"/>
      <c r="B432" s="99"/>
      <c r="C432" s="111"/>
      <c r="D432" s="112"/>
      <c r="E432" s="112"/>
      <c r="F432" s="469"/>
      <c r="G432" s="470"/>
      <c r="H432" s="454"/>
      <c r="I432" s="407" t="s">
        <v>1730</v>
      </c>
      <c r="J432" s="408" t="s">
        <v>1731</v>
      </c>
      <c r="K432" s="409">
        <v>2.5</v>
      </c>
    </row>
    <row r="433" spans="1:11">
      <c r="A433" s="507"/>
      <c r="B433" s="99"/>
      <c r="C433" s="111"/>
      <c r="D433" s="112"/>
      <c r="E433" s="112"/>
      <c r="F433" s="469"/>
      <c r="G433" s="470"/>
      <c r="H433" s="454"/>
      <c r="I433" s="407" t="s">
        <v>2088</v>
      </c>
      <c r="J433" s="408" t="s">
        <v>2089</v>
      </c>
      <c r="K433" s="409">
        <v>2.5</v>
      </c>
    </row>
    <row r="434" spans="1:11">
      <c r="A434" s="507"/>
      <c r="B434" s="99"/>
      <c r="C434" s="111"/>
      <c r="D434" s="112"/>
      <c r="E434" s="112"/>
      <c r="F434" s="469"/>
      <c r="G434" s="470"/>
      <c r="H434" s="454"/>
      <c r="I434" s="407" t="s">
        <v>1682</v>
      </c>
      <c r="J434" s="408" t="s">
        <v>1684</v>
      </c>
      <c r="K434" s="409">
        <v>4.3</v>
      </c>
    </row>
    <row r="435" spans="1:11">
      <c r="A435" s="507"/>
      <c r="B435" s="99"/>
      <c r="C435" s="111"/>
      <c r="D435" s="112"/>
      <c r="E435" s="112"/>
      <c r="F435" s="469"/>
      <c r="G435" s="470"/>
      <c r="H435" s="454"/>
      <c r="I435" s="407" t="s">
        <v>1683</v>
      </c>
      <c r="J435" s="408" t="s">
        <v>2090</v>
      </c>
      <c r="K435" s="409">
        <v>7</v>
      </c>
    </row>
    <row r="436" spans="1:11">
      <c r="A436" s="507"/>
      <c r="B436" s="99"/>
      <c r="C436" s="111"/>
      <c r="D436" s="112"/>
      <c r="E436" s="112"/>
      <c r="F436" s="469"/>
      <c r="G436" s="470"/>
      <c r="H436" s="454"/>
      <c r="I436" s="407" t="s">
        <v>1687</v>
      </c>
      <c r="J436" s="408" t="s">
        <v>1688</v>
      </c>
      <c r="K436" s="409">
        <v>4.5</v>
      </c>
    </row>
    <row r="437" spans="1:11">
      <c r="A437" s="507"/>
      <c r="B437" s="99"/>
      <c r="C437" s="111"/>
      <c r="D437" s="112"/>
      <c r="E437" s="112"/>
      <c r="F437" s="469"/>
      <c r="G437" s="470"/>
      <c r="H437" s="454"/>
      <c r="I437" s="407" t="s">
        <v>1602</v>
      </c>
      <c r="J437" s="408" t="s">
        <v>1603</v>
      </c>
      <c r="K437" s="409">
        <v>5</v>
      </c>
    </row>
    <row r="438" spans="1:11">
      <c r="A438" s="507"/>
      <c r="B438" s="99"/>
      <c r="C438" s="111"/>
      <c r="D438" s="112"/>
      <c r="E438" s="112"/>
      <c r="F438" s="469"/>
      <c r="G438" s="470"/>
      <c r="H438" s="454"/>
      <c r="I438" s="407" t="s">
        <v>1454</v>
      </c>
      <c r="J438" s="408" t="s">
        <v>1689</v>
      </c>
      <c r="K438" s="409">
        <v>3.3</v>
      </c>
    </row>
    <row r="439" spans="1:11">
      <c r="A439" s="507"/>
      <c r="B439" s="99"/>
      <c r="C439" s="111"/>
      <c r="D439" s="112"/>
      <c r="E439" s="112"/>
      <c r="F439" s="469"/>
      <c r="G439" s="470"/>
      <c r="H439" s="454"/>
      <c r="I439" s="407" t="s">
        <v>1604</v>
      </c>
      <c r="J439" s="408" t="s">
        <v>1605</v>
      </c>
      <c r="K439" s="409">
        <v>6</v>
      </c>
    </row>
    <row r="440" spans="1:11">
      <c r="A440" s="507"/>
      <c r="B440" s="99"/>
      <c r="C440" s="111"/>
      <c r="D440" s="112"/>
      <c r="E440" s="112"/>
      <c r="F440" s="471"/>
      <c r="G440" s="472"/>
      <c r="H440" s="455"/>
      <c r="I440" s="379" t="s">
        <v>1653</v>
      </c>
      <c r="J440" s="380" t="s">
        <v>1654</v>
      </c>
      <c r="K440" s="381">
        <v>2.5</v>
      </c>
    </row>
    <row r="441" spans="1:11">
      <c r="A441" s="507"/>
      <c r="B441" s="99"/>
      <c r="C441" s="111"/>
      <c r="D441" s="112"/>
      <c r="E441" s="112"/>
      <c r="F441" s="481" t="s">
        <v>318</v>
      </c>
      <c r="G441" s="482" t="s">
        <v>298</v>
      </c>
      <c r="H441" s="460">
        <v>4.3</v>
      </c>
      <c r="I441" s="451"/>
      <c r="J441" s="451"/>
      <c r="K441" s="399"/>
    </row>
    <row r="442" spans="1:11">
      <c r="A442" s="515"/>
      <c r="B442" s="126"/>
      <c r="C442" s="127"/>
      <c r="D442" s="128"/>
      <c r="E442" s="128"/>
      <c r="F442" s="481" t="s">
        <v>299</v>
      </c>
      <c r="G442" s="482" t="s">
        <v>300</v>
      </c>
      <c r="H442" s="460">
        <v>4.3</v>
      </c>
      <c r="I442" s="451"/>
      <c r="J442" s="451"/>
      <c r="K442" s="399"/>
    </row>
    <row r="443" spans="1:11">
      <c r="A443" s="507" t="s">
        <v>2062</v>
      </c>
      <c r="B443" s="107" t="s">
        <v>2063</v>
      </c>
      <c r="C443" s="111">
        <f>MEDIAN(H443:H449)</f>
        <v>3.3</v>
      </c>
      <c r="D443" s="112" t="s">
        <v>1048</v>
      </c>
      <c r="E443" s="112" t="s">
        <v>1047</v>
      </c>
      <c r="F443" s="481" t="s">
        <v>859</v>
      </c>
      <c r="G443" s="482" t="s">
        <v>845</v>
      </c>
      <c r="H443" s="460">
        <v>3.5</v>
      </c>
      <c r="I443" s="129" t="s">
        <v>1122</v>
      </c>
      <c r="J443" s="130" t="s">
        <v>1123</v>
      </c>
      <c r="K443" s="131">
        <v>3.5</v>
      </c>
    </row>
    <row r="444" spans="1:11">
      <c r="A444" s="508"/>
      <c r="B444" s="99"/>
      <c r="C444" s="111"/>
      <c r="D444" s="263"/>
      <c r="E444" s="112"/>
      <c r="F444" s="481" t="s">
        <v>861</v>
      </c>
      <c r="G444" s="281" t="s">
        <v>846</v>
      </c>
      <c r="H444" s="460">
        <v>1.5</v>
      </c>
      <c r="I444" s="129" t="s">
        <v>1132</v>
      </c>
      <c r="J444" s="130" t="s">
        <v>1133</v>
      </c>
      <c r="K444" s="131">
        <v>1.5</v>
      </c>
    </row>
    <row r="445" spans="1:11">
      <c r="A445" s="508"/>
      <c r="B445" s="99"/>
      <c r="C445" s="111"/>
      <c r="D445" s="263"/>
      <c r="E445" s="112"/>
      <c r="F445" s="261" t="s">
        <v>863</v>
      </c>
      <c r="G445" s="91" t="s">
        <v>847</v>
      </c>
      <c r="H445" s="454">
        <f>MEDIAN(K445:K447)</f>
        <v>1.8</v>
      </c>
      <c r="I445" s="407" t="s">
        <v>1132</v>
      </c>
      <c r="J445" s="408" t="s">
        <v>1133</v>
      </c>
      <c r="K445" s="409">
        <v>1.5</v>
      </c>
    </row>
    <row r="446" spans="1:11">
      <c r="A446" s="508"/>
      <c r="B446" s="99"/>
      <c r="C446" s="111"/>
      <c r="D446" s="263"/>
      <c r="E446" s="112"/>
      <c r="F446" s="261"/>
      <c r="G446" s="91"/>
      <c r="H446" s="454"/>
      <c r="I446" s="407" t="s">
        <v>1085</v>
      </c>
      <c r="J446" s="408" t="s">
        <v>1086</v>
      </c>
      <c r="K446" s="409">
        <v>1.8</v>
      </c>
    </row>
    <row r="447" spans="1:11">
      <c r="A447" s="508"/>
      <c r="B447" s="99"/>
      <c r="C447" s="111"/>
      <c r="D447" s="263"/>
      <c r="E447" s="112"/>
      <c r="F447" s="344"/>
      <c r="G447" s="143"/>
      <c r="H447" s="455"/>
      <c r="I447" s="379" t="s">
        <v>1087</v>
      </c>
      <c r="J447" s="380" t="s">
        <v>1088</v>
      </c>
      <c r="K447" s="381">
        <v>2</v>
      </c>
    </row>
    <row r="448" spans="1:11">
      <c r="A448" s="508"/>
      <c r="B448" s="99"/>
      <c r="C448" s="111"/>
      <c r="D448" s="263"/>
      <c r="E448" s="112"/>
      <c r="F448" s="481" t="s">
        <v>865</v>
      </c>
      <c r="G448" s="281" t="s">
        <v>848</v>
      </c>
      <c r="H448" s="460">
        <v>3.5</v>
      </c>
      <c r="I448" s="286" t="s">
        <v>1122</v>
      </c>
      <c r="J448" s="287" t="s">
        <v>1123</v>
      </c>
      <c r="K448" s="399">
        <v>3.5</v>
      </c>
    </row>
    <row r="449" spans="1:11">
      <c r="A449" s="508"/>
      <c r="B449" s="99"/>
      <c r="C449" s="111"/>
      <c r="D449" s="263"/>
      <c r="E449" s="112"/>
      <c r="F449" s="462" t="s">
        <v>867</v>
      </c>
      <c r="G449" s="488" t="s">
        <v>850</v>
      </c>
      <c r="H449" s="464">
        <f>MEDIAN(K449:K451)</f>
        <v>3.3</v>
      </c>
      <c r="I449" s="115" t="s">
        <v>1122</v>
      </c>
      <c r="J449" s="116" t="s">
        <v>1123</v>
      </c>
      <c r="K449" s="117">
        <v>3.5</v>
      </c>
    </row>
    <row r="450" spans="1:11">
      <c r="A450" s="508"/>
      <c r="B450" s="99"/>
      <c r="C450" s="111"/>
      <c r="D450" s="263"/>
      <c r="E450" s="112"/>
      <c r="F450" s="261"/>
      <c r="G450" s="91"/>
      <c r="H450" s="454"/>
      <c r="I450" s="115" t="s">
        <v>1345</v>
      </c>
      <c r="J450" s="116" t="s">
        <v>1346</v>
      </c>
      <c r="K450" s="117">
        <v>1.5</v>
      </c>
    </row>
    <row r="451" spans="1:11">
      <c r="A451" s="509"/>
      <c r="B451" s="126"/>
      <c r="C451" s="127"/>
      <c r="D451" s="343"/>
      <c r="E451" s="128"/>
      <c r="F451" s="344"/>
      <c r="G451" s="143"/>
      <c r="H451" s="455"/>
      <c r="I451" s="129" t="s">
        <v>1321</v>
      </c>
      <c r="J451" s="130" t="s">
        <v>1322</v>
      </c>
      <c r="K451" s="131">
        <v>3.3</v>
      </c>
    </row>
    <row r="452" spans="1:11" ht="14.25" customHeight="1">
      <c r="A452" s="507" t="s">
        <v>2064</v>
      </c>
      <c r="B452" s="107" t="s">
        <v>2065</v>
      </c>
      <c r="C452" s="111">
        <f>MEDIAN(H452:H465)</f>
        <v>2.4</v>
      </c>
      <c r="D452" s="112" t="s">
        <v>1048</v>
      </c>
      <c r="E452" s="112" t="s">
        <v>1047</v>
      </c>
      <c r="F452" s="261" t="s">
        <v>901</v>
      </c>
      <c r="G452" s="91" t="s">
        <v>882</v>
      </c>
      <c r="H452" s="454">
        <f>MEDIAN(K452:K464)</f>
        <v>2.8</v>
      </c>
      <c r="I452" s="407" t="s">
        <v>1301</v>
      </c>
      <c r="J452" s="408" t="s">
        <v>1302</v>
      </c>
      <c r="K452" s="409">
        <v>1.5</v>
      </c>
    </row>
    <row r="453" spans="1:11" ht="14.25" customHeight="1">
      <c r="A453" s="507"/>
      <c r="B453" s="107"/>
      <c r="C453" s="111"/>
      <c r="D453" s="112"/>
      <c r="E453" s="112"/>
      <c r="F453" s="261"/>
      <c r="G453" s="91"/>
      <c r="H453" s="454"/>
      <c r="I453" s="407" t="s">
        <v>1303</v>
      </c>
      <c r="J453" s="408" t="s">
        <v>1304</v>
      </c>
      <c r="K453" s="409">
        <v>2.2999999999999998</v>
      </c>
    </row>
    <row r="454" spans="1:11" ht="14.25" customHeight="1">
      <c r="A454" s="507"/>
      <c r="B454" s="107"/>
      <c r="C454" s="111"/>
      <c r="D454" s="112"/>
      <c r="E454" s="112"/>
      <c r="F454" s="261"/>
      <c r="G454" s="91"/>
      <c r="H454" s="454"/>
      <c r="I454" s="407" t="s">
        <v>1305</v>
      </c>
      <c r="J454" s="408" t="s">
        <v>1306</v>
      </c>
      <c r="K454" s="409">
        <v>3</v>
      </c>
    </row>
    <row r="455" spans="1:11" ht="14.25" customHeight="1">
      <c r="A455" s="507"/>
      <c r="B455" s="107"/>
      <c r="C455" s="111"/>
      <c r="D455" s="112"/>
      <c r="E455" s="112"/>
      <c r="F455" s="261"/>
      <c r="G455" s="91"/>
      <c r="H455" s="454"/>
      <c r="I455" s="407" t="s">
        <v>1341</v>
      </c>
      <c r="J455" s="408" t="s">
        <v>1342</v>
      </c>
      <c r="K455" s="409">
        <v>1.3</v>
      </c>
    </row>
    <row r="456" spans="1:11" ht="14.25" customHeight="1">
      <c r="A456" s="507"/>
      <c r="B456" s="107"/>
      <c r="C456" s="111"/>
      <c r="D456" s="112"/>
      <c r="E456" s="112"/>
      <c r="F456" s="261"/>
      <c r="G456" s="91"/>
      <c r="H456" s="454"/>
      <c r="I456" s="407" t="s">
        <v>1343</v>
      </c>
      <c r="J456" s="408" t="s">
        <v>1344</v>
      </c>
      <c r="K456" s="409">
        <v>2.8</v>
      </c>
    </row>
    <row r="457" spans="1:11" ht="14.25" customHeight="1">
      <c r="A457" s="507"/>
      <c r="B457" s="107"/>
      <c r="C457" s="111"/>
      <c r="D457" s="112"/>
      <c r="E457" s="112"/>
      <c r="F457" s="261"/>
      <c r="G457" s="91"/>
      <c r="H457" s="454"/>
      <c r="I457" s="407" t="s">
        <v>1599</v>
      </c>
      <c r="J457" s="408" t="s">
        <v>1600</v>
      </c>
      <c r="K457" s="409">
        <v>4</v>
      </c>
    </row>
    <row r="458" spans="1:11" ht="14.25" customHeight="1">
      <c r="A458" s="507"/>
      <c r="B458" s="107"/>
      <c r="C458" s="111"/>
      <c r="D458" s="112"/>
      <c r="E458" s="112"/>
      <c r="F458" s="261"/>
      <c r="G458" s="91"/>
      <c r="H458" s="454"/>
      <c r="I458" s="407" t="s">
        <v>1446</v>
      </c>
      <c r="J458" s="408" t="s">
        <v>1447</v>
      </c>
      <c r="K458" s="409">
        <v>3</v>
      </c>
    </row>
    <row r="459" spans="1:11" ht="14.25" customHeight="1">
      <c r="A459" s="507"/>
      <c r="B459" s="107"/>
      <c r="C459" s="111"/>
      <c r="D459" s="112"/>
      <c r="E459" s="112"/>
      <c r="F459" s="261"/>
      <c r="G459" s="91"/>
      <c r="H459" s="454"/>
      <c r="I459" s="407" t="s">
        <v>1432</v>
      </c>
      <c r="J459" s="408" t="s">
        <v>1433</v>
      </c>
      <c r="K459" s="409">
        <v>1.8</v>
      </c>
    </row>
    <row r="460" spans="1:11" ht="14.25" customHeight="1">
      <c r="A460" s="507"/>
      <c r="B460" s="107"/>
      <c r="C460" s="111"/>
      <c r="D460" s="112"/>
      <c r="E460" s="112"/>
      <c r="F460" s="261"/>
      <c r="G460" s="91"/>
      <c r="H460" s="454"/>
      <c r="I460" s="407" t="s">
        <v>1291</v>
      </c>
      <c r="J460" s="408" t="s">
        <v>1292</v>
      </c>
      <c r="K460" s="409">
        <v>1.8</v>
      </c>
    </row>
    <row r="461" spans="1:11" ht="14.25" customHeight="1">
      <c r="A461" s="507"/>
      <c r="B461" s="107"/>
      <c r="C461" s="111"/>
      <c r="D461" s="112"/>
      <c r="E461" s="112"/>
      <c r="F461" s="261"/>
      <c r="G461" s="91"/>
      <c r="H461" s="454"/>
      <c r="I461" s="407" t="s">
        <v>1293</v>
      </c>
      <c r="J461" s="408" t="s">
        <v>1294</v>
      </c>
      <c r="K461" s="409">
        <v>3</v>
      </c>
    </row>
    <row r="462" spans="1:11" ht="14.25" customHeight="1">
      <c r="A462" s="507"/>
      <c r="B462" s="107"/>
      <c r="C462" s="111"/>
      <c r="D462" s="112"/>
      <c r="E462" s="112"/>
      <c r="F462" s="261"/>
      <c r="G462" s="91"/>
      <c r="H462" s="454"/>
      <c r="I462" s="407" t="s">
        <v>1295</v>
      </c>
      <c r="J462" s="408" t="s">
        <v>1296</v>
      </c>
      <c r="K462" s="409">
        <v>2.5</v>
      </c>
    </row>
    <row r="463" spans="1:11" ht="14.25" customHeight="1">
      <c r="A463" s="507"/>
      <c r="B463" s="107"/>
      <c r="C463" s="111"/>
      <c r="D463" s="112"/>
      <c r="E463" s="112"/>
      <c r="F463" s="261"/>
      <c r="G463" s="91"/>
      <c r="H463" s="454"/>
      <c r="I463" s="407" t="s">
        <v>1297</v>
      </c>
      <c r="J463" s="408" t="s">
        <v>1298</v>
      </c>
      <c r="K463" s="409">
        <v>3.3</v>
      </c>
    </row>
    <row r="464" spans="1:11" ht="14.25" customHeight="1">
      <c r="A464" s="507"/>
      <c r="B464" s="107"/>
      <c r="C464" s="111"/>
      <c r="D464" s="112"/>
      <c r="E464" s="112"/>
      <c r="F464" s="344"/>
      <c r="G464" s="143"/>
      <c r="H464" s="455"/>
      <c r="I464" s="379" t="s">
        <v>1299</v>
      </c>
      <c r="J464" s="380" t="s">
        <v>1300</v>
      </c>
      <c r="K464" s="381">
        <v>3.5</v>
      </c>
    </row>
    <row r="465" spans="1:11">
      <c r="A465" s="509"/>
      <c r="B465" s="126"/>
      <c r="C465" s="127"/>
      <c r="D465" s="343"/>
      <c r="E465" s="128"/>
      <c r="F465" s="344"/>
      <c r="G465" s="495" t="s">
        <v>2118</v>
      </c>
      <c r="H465" s="455">
        <v>2</v>
      </c>
      <c r="I465" s="129" t="s">
        <v>2119</v>
      </c>
      <c r="J465" s="486" t="s">
        <v>2120</v>
      </c>
      <c r="K465" s="131">
        <v>2</v>
      </c>
    </row>
    <row r="466" spans="1:11" ht="14.25" customHeight="1">
      <c r="A466" s="516" t="s">
        <v>2066</v>
      </c>
      <c r="B466" s="496" t="s">
        <v>2067</v>
      </c>
      <c r="C466" s="158">
        <f>MEDIAN(H466:H539)</f>
        <v>6.5</v>
      </c>
      <c r="D466" s="159" t="s">
        <v>1048</v>
      </c>
      <c r="E466" s="112" t="s">
        <v>1047</v>
      </c>
      <c r="F466" s="469" t="s">
        <v>933</v>
      </c>
      <c r="G466" s="489" t="s">
        <v>917</v>
      </c>
      <c r="H466" s="497">
        <f>MEDIAN(K466:K473)</f>
        <v>5.05</v>
      </c>
      <c r="I466" s="407" t="s">
        <v>1142</v>
      </c>
      <c r="J466" s="408" t="s">
        <v>1143</v>
      </c>
      <c r="K466" s="505">
        <v>3</v>
      </c>
    </row>
    <row r="467" spans="1:11">
      <c r="A467" s="507"/>
      <c r="B467" s="107"/>
      <c r="C467" s="111"/>
      <c r="D467" s="112"/>
      <c r="E467" s="112"/>
      <c r="F467" s="469"/>
      <c r="G467" s="489"/>
      <c r="H467" s="497"/>
      <c r="I467" s="407" t="s">
        <v>1144</v>
      </c>
      <c r="J467" s="408" t="s">
        <v>1145</v>
      </c>
      <c r="K467" s="409">
        <v>3.5</v>
      </c>
    </row>
    <row r="468" spans="1:11">
      <c r="A468" s="507"/>
      <c r="B468" s="107"/>
      <c r="C468" s="111"/>
      <c r="D468" s="112"/>
      <c r="E468" s="112"/>
      <c r="F468" s="469"/>
      <c r="G468" s="489"/>
      <c r="H468" s="497"/>
      <c r="I468" s="407" t="s">
        <v>1146</v>
      </c>
      <c r="J468" s="408" t="s">
        <v>1147</v>
      </c>
      <c r="K468" s="409">
        <v>4.3</v>
      </c>
    </row>
    <row r="469" spans="1:11">
      <c r="A469" s="507"/>
      <c r="B469" s="107"/>
      <c r="C469" s="111"/>
      <c r="D469" s="112"/>
      <c r="E469" s="112"/>
      <c r="F469" s="469"/>
      <c r="G469" s="489"/>
      <c r="H469" s="497"/>
      <c r="I469" s="407" t="s">
        <v>2097</v>
      </c>
      <c r="J469" s="408" t="s">
        <v>2098</v>
      </c>
      <c r="K469" s="409">
        <v>4.8</v>
      </c>
    </row>
    <row r="470" spans="1:11">
      <c r="A470" s="508"/>
      <c r="B470" s="99"/>
      <c r="C470" s="111"/>
      <c r="D470" s="112"/>
      <c r="E470" s="112"/>
      <c r="F470" s="469"/>
      <c r="G470" s="489"/>
      <c r="H470" s="497"/>
      <c r="I470" s="407" t="s">
        <v>2099</v>
      </c>
      <c r="J470" s="408" t="s">
        <v>2100</v>
      </c>
      <c r="K470" s="409">
        <v>5.3</v>
      </c>
    </row>
    <row r="471" spans="1:11">
      <c r="A471" s="508"/>
      <c r="B471" s="99"/>
      <c r="C471" s="111"/>
      <c r="D471" s="112"/>
      <c r="E471" s="112"/>
      <c r="F471" s="469"/>
      <c r="G471" s="489"/>
      <c r="H471" s="497"/>
      <c r="I471" s="407" t="s">
        <v>1136</v>
      </c>
      <c r="J471" s="408" t="s">
        <v>1137</v>
      </c>
      <c r="K471" s="409">
        <v>6</v>
      </c>
    </row>
    <row r="472" spans="1:11">
      <c r="A472" s="508"/>
      <c r="B472" s="99"/>
      <c r="C472" s="111"/>
      <c r="D472" s="112"/>
      <c r="E472" s="112"/>
      <c r="F472" s="469"/>
      <c r="G472" s="489"/>
      <c r="H472" s="497"/>
      <c r="I472" s="407" t="s">
        <v>1138</v>
      </c>
      <c r="J472" s="408" t="s">
        <v>1139</v>
      </c>
      <c r="K472" s="409">
        <v>7</v>
      </c>
    </row>
    <row r="473" spans="1:11">
      <c r="A473" s="508"/>
      <c r="B473" s="99"/>
      <c r="C473" s="111"/>
      <c r="D473" s="112"/>
      <c r="E473" s="112"/>
      <c r="F473" s="471"/>
      <c r="G473" s="466"/>
      <c r="H473" s="467"/>
      <c r="I473" s="379" t="s">
        <v>1846</v>
      </c>
      <c r="J473" s="380" t="s">
        <v>1847</v>
      </c>
      <c r="K473" s="381">
        <v>8</v>
      </c>
    </row>
    <row r="474" spans="1:11">
      <c r="A474" s="508"/>
      <c r="B474" s="99"/>
      <c r="C474" s="111"/>
      <c r="D474" s="112"/>
      <c r="E474" s="112"/>
      <c r="F474" s="469" t="s">
        <v>934</v>
      </c>
      <c r="G474" s="489" t="s">
        <v>918</v>
      </c>
      <c r="H474" s="497">
        <f>MEDIAN(K474:K478)</f>
        <v>7</v>
      </c>
      <c r="I474" s="407" t="s">
        <v>2101</v>
      </c>
      <c r="J474" s="408" t="s">
        <v>2102</v>
      </c>
      <c r="K474" s="409">
        <v>7.5</v>
      </c>
    </row>
    <row r="475" spans="1:11">
      <c r="A475" s="508"/>
      <c r="B475" s="99"/>
      <c r="C475" s="111"/>
      <c r="D475" s="112"/>
      <c r="E475" s="112"/>
      <c r="F475" s="469"/>
      <c r="G475" s="489"/>
      <c r="H475" s="497"/>
      <c r="I475" s="407" t="s">
        <v>2103</v>
      </c>
      <c r="J475" s="408" t="s">
        <v>2104</v>
      </c>
      <c r="K475" s="409">
        <v>8.5</v>
      </c>
    </row>
    <row r="476" spans="1:11">
      <c r="A476" s="508"/>
      <c r="B476" s="99"/>
      <c r="C476" s="111"/>
      <c r="D476" s="112"/>
      <c r="E476" s="112"/>
      <c r="F476" s="469"/>
      <c r="G476" s="489"/>
      <c r="H476" s="497"/>
      <c r="I476" s="407" t="s">
        <v>1148</v>
      </c>
      <c r="J476" s="408" t="s">
        <v>1149</v>
      </c>
      <c r="K476" s="409">
        <v>5</v>
      </c>
    </row>
    <row r="477" spans="1:11">
      <c r="A477" s="508"/>
      <c r="B477" s="99"/>
      <c r="C477" s="111"/>
      <c r="D477" s="112"/>
      <c r="E477" s="112"/>
      <c r="F477" s="469"/>
      <c r="G477" s="489"/>
      <c r="H477" s="497"/>
      <c r="I477" s="407" t="s">
        <v>1150</v>
      </c>
      <c r="J477" s="408" t="s">
        <v>1151</v>
      </c>
      <c r="K477" s="409">
        <v>6</v>
      </c>
    </row>
    <row r="478" spans="1:11">
      <c r="A478" s="508"/>
      <c r="B478" s="99"/>
      <c r="C478" s="111"/>
      <c r="D478" s="112"/>
      <c r="E478" s="112"/>
      <c r="F478" s="471"/>
      <c r="G478" s="466"/>
      <c r="H478" s="467"/>
      <c r="I478" s="379" t="s">
        <v>1152</v>
      </c>
      <c r="J478" s="380" t="s">
        <v>1153</v>
      </c>
      <c r="K478" s="381">
        <v>7</v>
      </c>
    </row>
    <row r="479" spans="1:11">
      <c r="A479" s="508"/>
      <c r="B479" s="99"/>
      <c r="C479" s="111"/>
      <c r="D479" s="112"/>
      <c r="E479" s="112"/>
      <c r="F479" s="469" t="s">
        <v>935</v>
      </c>
      <c r="G479" s="489" t="s">
        <v>919</v>
      </c>
      <c r="H479" s="497">
        <f>MEDIAN(K479:K489)</f>
        <v>3.5</v>
      </c>
      <c r="I479" s="407" t="s">
        <v>1174</v>
      </c>
      <c r="J479" s="408" t="s">
        <v>1175</v>
      </c>
      <c r="K479" s="409">
        <v>3</v>
      </c>
    </row>
    <row r="480" spans="1:11">
      <c r="A480" s="508"/>
      <c r="B480" s="99"/>
      <c r="C480" s="111"/>
      <c r="D480" s="112"/>
      <c r="E480" s="112"/>
      <c r="F480" s="469"/>
      <c r="G480" s="489"/>
      <c r="H480" s="497"/>
      <c r="I480" s="407" t="s">
        <v>1224</v>
      </c>
      <c r="J480" s="408" t="s">
        <v>1225</v>
      </c>
      <c r="K480" s="409">
        <v>3.8</v>
      </c>
    </row>
    <row r="481" spans="1:11">
      <c r="A481" s="508"/>
      <c r="B481" s="99"/>
      <c r="C481" s="111"/>
      <c r="D481" s="112"/>
      <c r="E481" s="112"/>
      <c r="F481" s="469"/>
      <c r="G481" s="489"/>
      <c r="H481" s="497"/>
      <c r="I481" s="407" t="s">
        <v>1226</v>
      </c>
      <c r="J481" s="408" t="s">
        <v>1227</v>
      </c>
      <c r="K481" s="409">
        <v>3</v>
      </c>
    </row>
    <row r="482" spans="1:11">
      <c r="A482" s="508"/>
      <c r="B482" s="99"/>
      <c r="C482" s="111"/>
      <c r="D482" s="112"/>
      <c r="E482" s="112"/>
      <c r="F482" s="469"/>
      <c r="G482" s="489"/>
      <c r="H482" s="497"/>
      <c r="I482" s="407" t="s">
        <v>1228</v>
      </c>
      <c r="J482" s="408" t="s">
        <v>1229</v>
      </c>
      <c r="K482" s="409">
        <v>2.5</v>
      </c>
    </row>
    <row r="483" spans="1:11">
      <c r="A483" s="508"/>
      <c r="B483" s="99"/>
      <c r="C483" s="111"/>
      <c r="D483" s="112"/>
      <c r="E483" s="112"/>
      <c r="F483" s="469"/>
      <c r="G483" s="489"/>
      <c r="H483" s="497"/>
      <c r="I483" s="407" t="s">
        <v>1230</v>
      </c>
      <c r="J483" s="408" t="s">
        <v>1231</v>
      </c>
      <c r="K483" s="409">
        <v>4</v>
      </c>
    </row>
    <row r="484" spans="1:11">
      <c r="A484" s="508"/>
      <c r="B484" s="99"/>
      <c r="C484" s="111"/>
      <c r="D484" s="112"/>
      <c r="E484" s="112"/>
      <c r="F484" s="469"/>
      <c r="G484" s="489"/>
      <c r="H484" s="497"/>
      <c r="I484" s="407" t="s">
        <v>1232</v>
      </c>
      <c r="J484" s="408" t="s">
        <v>1233</v>
      </c>
      <c r="K484" s="409">
        <v>2</v>
      </c>
    </row>
    <row r="485" spans="1:11">
      <c r="A485" s="508"/>
      <c r="B485" s="99"/>
      <c r="C485" s="111"/>
      <c r="D485" s="112"/>
      <c r="E485" s="112"/>
      <c r="F485" s="469"/>
      <c r="G485" s="489"/>
      <c r="H485" s="497"/>
      <c r="I485" s="407" t="s">
        <v>1234</v>
      </c>
      <c r="J485" s="408" t="s">
        <v>1235</v>
      </c>
      <c r="K485" s="409">
        <v>3.3</v>
      </c>
    </row>
    <row r="486" spans="1:11">
      <c r="A486" s="508"/>
      <c r="B486" s="99"/>
      <c r="C486" s="111"/>
      <c r="D486" s="112"/>
      <c r="E486" s="112"/>
      <c r="F486" s="469"/>
      <c r="G486" s="489"/>
      <c r="H486" s="497"/>
      <c r="I486" s="407" t="s">
        <v>1236</v>
      </c>
      <c r="J486" s="408" t="s">
        <v>1237</v>
      </c>
      <c r="K486" s="409">
        <v>7.3</v>
      </c>
    </row>
    <row r="487" spans="1:11">
      <c r="A487" s="508"/>
      <c r="B487" s="99"/>
      <c r="C487" s="111"/>
      <c r="D487" s="112"/>
      <c r="E487" s="112"/>
      <c r="F487" s="469"/>
      <c r="G487" s="489"/>
      <c r="H487" s="497"/>
      <c r="I487" s="407" t="s">
        <v>1238</v>
      </c>
      <c r="J487" s="408" t="s">
        <v>1239</v>
      </c>
      <c r="K487" s="409">
        <v>6</v>
      </c>
    </row>
    <row r="488" spans="1:11">
      <c r="A488" s="508"/>
      <c r="B488" s="99"/>
      <c r="C488" s="111"/>
      <c r="D488" s="112"/>
      <c r="E488" s="112"/>
      <c r="F488" s="469"/>
      <c r="G488" s="489"/>
      <c r="H488" s="497"/>
      <c r="I488" s="407" t="s">
        <v>1240</v>
      </c>
      <c r="J488" s="408" t="s">
        <v>1241</v>
      </c>
      <c r="K488" s="409">
        <v>5</v>
      </c>
    </row>
    <row r="489" spans="1:11">
      <c r="A489" s="508"/>
      <c r="B489" s="99"/>
      <c r="C489" s="111"/>
      <c r="D489" s="112"/>
      <c r="E489" s="112"/>
      <c r="F489" s="471"/>
      <c r="G489" s="466"/>
      <c r="H489" s="467"/>
      <c r="I489" s="379" t="s">
        <v>1242</v>
      </c>
      <c r="J489" s="380" t="s">
        <v>1243</v>
      </c>
      <c r="K489" s="381">
        <v>3.5</v>
      </c>
    </row>
    <row r="490" spans="1:11">
      <c r="A490" s="508"/>
      <c r="B490" s="99"/>
      <c r="C490" s="111"/>
      <c r="D490" s="112"/>
      <c r="E490" s="112"/>
      <c r="F490" s="469" t="s">
        <v>936</v>
      </c>
      <c r="G490" s="489" t="s">
        <v>920</v>
      </c>
      <c r="H490" s="497">
        <f>MEDIAN(K490:K497)</f>
        <v>5.15</v>
      </c>
      <c r="I490" s="407" t="s">
        <v>1244</v>
      </c>
      <c r="J490" s="408" t="s">
        <v>1245</v>
      </c>
      <c r="K490" s="409">
        <v>7.3</v>
      </c>
    </row>
    <row r="491" spans="1:11">
      <c r="A491" s="508"/>
      <c r="B491" s="99"/>
      <c r="C491" s="111"/>
      <c r="D491" s="112"/>
      <c r="E491" s="112"/>
      <c r="F491" s="469"/>
      <c r="G491" s="489"/>
      <c r="H491" s="497"/>
      <c r="I491" s="407" t="s">
        <v>1246</v>
      </c>
      <c r="J491" s="408" t="s">
        <v>1247</v>
      </c>
      <c r="K491" s="409">
        <v>4</v>
      </c>
    </row>
    <row r="492" spans="1:11">
      <c r="A492" s="508"/>
      <c r="B492" s="99"/>
      <c r="C492" s="111"/>
      <c r="D492" s="112"/>
      <c r="E492" s="112"/>
      <c r="F492" s="469"/>
      <c r="G492" s="489"/>
      <c r="H492" s="497"/>
      <c r="I492" s="407" t="s">
        <v>1248</v>
      </c>
      <c r="J492" s="408" t="s">
        <v>1249</v>
      </c>
      <c r="K492" s="409">
        <v>7.3</v>
      </c>
    </row>
    <row r="493" spans="1:11">
      <c r="A493" s="508"/>
      <c r="B493" s="99"/>
      <c r="C493" s="111"/>
      <c r="D493" s="112"/>
      <c r="E493" s="112"/>
      <c r="F493" s="469"/>
      <c r="G493" s="489"/>
      <c r="H493" s="497"/>
      <c r="I493" s="407" t="s">
        <v>1851</v>
      </c>
      <c r="J493" s="498" t="s">
        <v>1852</v>
      </c>
      <c r="K493" s="409">
        <v>5.5</v>
      </c>
    </row>
    <row r="494" spans="1:11">
      <c r="A494" s="508"/>
      <c r="B494" s="99"/>
      <c r="C494" s="111"/>
      <c r="D494" s="112"/>
      <c r="E494" s="112"/>
      <c r="F494" s="469"/>
      <c r="G494" s="489"/>
      <c r="H494" s="497"/>
      <c r="I494" s="407" t="s">
        <v>1250</v>
      </c>
      <c r="J494" s="408" t="s">
        <v>1251</v>
      </c>
      <c r="K494" s="409">
        <v>7</v>
      </c>
    </row>
    <row r="495" spans="1:11">
      <c r="A495" s="508"/>
      <c r="B495" s="99"/>
      <c r="C495" s="111"/>
      <c r="D495" s="112"/>
      <c r="E495" s="112"/>
      <c r="F495" s="469"/>
      <c r="G495" s="489"/>
      <c r="H495" s="497"/>
      <c r="I495" s="407" t="s">
        <v>1252</v>
      </c>
      <c r="J495" s="408" t="s">
        <v>1253</v>
      </c>
      <c r="K495" s="409">
        <v>3.3</v>
      </c>
    </row>
    <row r="496" spans="1:11">
      <c r="A496" s="508"/>
      <c r="B496" s="99"/>
      <c r="C496" s="111"/>
      <c r="D496" s="112"/>
      <c r="E496" s="112"/>
      <c r="F496" s="469"/>
      <c r="G496" s="489"/>
      <c r="H496" s="497"/>
      <c r="I496" s="407" t="s">
        <v>1254</v>
      </c>
      <c r="J496" s="408" t="s">
        <v>1255</v>
      </c>
      <c r="K496" s="409">
        <v>3.8</v>
      </c>
    </row>
    <row r="497" spans="1:11">
      <c r="A497" s="508"/>
      <c r="B497" s="99"/>
      <c r="C497" s="111"/>
      <c r="D497" s="112"/>
      <c r="E497" s="112"/>
      <c r="F497" s="471"/>
      <c r="G497" s="466"/>
      <c r="H497" s="467"/>
      <c r="I497" s="379" t="s">
        <v>1256</v>
      </c>
      <c r="J497" s="380" t="s">
        <v>1257</v>
      </c>
      <c r="K497" s="381">
        <v>4.8</v>
      </c>
    </row>
    <row r="498" spans="1:11">
      <c r="A498" s="508"/>
      <c r="B498" s="99"/>
      <c r="C498" s="111"/>
      <c r="D498" s="112"/>
      <c r="E498" s="112"/>
      <c r="F498" s="469" t="s">
        <v>937</v>
      </c>
      <c r="G498" s="489" t="s">
        <v>921</v>
      </c>
      <c r="H498" s="497">
        <f>MEDIAN(K498:K508)</f>
        <v>7</v>
      </c>
      <c r="I498" s="115" t="s">
        <v>1258</v>
      </c>
      <c r="J498" s="116" t="s">
        <v>1259</v>
      </c>
      <c r="K498" s="117">
        <v>6.5</v>
      </c>
    </row>
    <row r="499" spans="1:11">
      <c r="A499" s="508"/>
      <c r="B499" s="99"/>
      <c r="C499" s="111"/>
      <c r="D499" s="112"/>
      <c r="E499" s="112"/>
      <c r="F499" s="469"/>
      <c r="G499" s="489"/>
      <c r="H499" s="497"/>
      <c r="I499" s="115" t="s">
        <v>1849</v>
      </c>
      <c r="J499" s="116" t="s">
        <v>1850</v>
      </c>
      <c r="K499" s="117">
        <v>4.8</v>
      </c>
    </row>
    <row r="500" spans="1:11">
      <c r="A500" s="508"/>
      <c r="B500" s="99"/>
      <c r="C500" s="111"/>
      <c r="D500" s="112"/>
      <c r="E500" s="112"/>
      <c r="F500" s="469"/>
      <c r="G500" s="489"/>
      <c r="H500" s="497"/>
      <c r="I500" s="115" t="s">
        <v>1260</v>
      </c>
      <c r="J500" s="116" t="s">
        <v>1261</v>
      </c>
      <c r="K500" s="117">
        <v>8</v>
      </c>
    </row>
    <row r="501" spans="1:11">
      <c r="A501" s="508"/>
      <c r="B501" s="99"/>
      <c r="C501" s="111"/>
      <c r="D501" s="112"/>
      <c r="E501" s="112"/>
      <c r="F501" s="469"/>
      <c r="G501" s="489"/>
      <c r="H501" s="497"/>
      <c r="I501" s="115" t="s">
        <v>1262</v>
      </c>
      <c r="J501" s="116" t="s">
        <v>1263</v>
      </c>
      <c r="K501" s="117">
        <v>8</v>
      </c>
    </row>
    <row r="502" spans="1:11">
      <c r="A502" s="508"/>
      <c r="B502" s="99"/>
      <c r="C502" s="111"/>
      <c r="D502" s="112"/>
      <c r="E502" s="112"/>
      <c r="F502" s="469"/>
      <c r="G502" s="489"/>
      <c r="H502" s="497"/>
      <c r="I502" s="115" t="s">
        <v>1264</v>
      </c>
      <c r="J502" s="116" t="s">
        <v>1848</v>
      </c>
      <c r="K502" s="117">
        <v>7.8</v>
      </c>
    </row>
    <row r="503" spans="1:11">
      <c r="A503" s="508"/>
      <c r="B503" s="99"/>
      <c r="C503" s="111"/>
      <c r="D503" s="112"/>
      <c r="E503" s="112"/>
      <c r="F503" s="469"/>
      <c r="G503" s="489"/>
      <c r="H503" s="497"/>
      <c r="I503" s="115" t="s">
        <v>1265</v>
      </c>
      <c r="J503" s="116" t="s">
        <v>1266</v>
      </c>
      <c r="K503" s="117">
        <v>7</v>
      </c>
    </row>
    <row r="504" spans="1:11">
      <c r="A504" s="508"/>
      <c r="B504" s="99"/>
      <c r="C504" s="111"/>
      <c r="D504" s="112"/>
      <c r="E504" s="112"/>
      <c r="F504" s="469"/>
      <c r="G504" s="489"/>
      <c r="H504" s="497"/>
      <c r="I504" s="115" t="s">
        <v>1267</v>
      </c>
      <c r="J504" s="116" t="s">
        <v>1268</v>
      </c>
      <c r="K504" s="117">
        <v>5</v>
      </c>
    </row>
    <row r="505" spans="1:11">
      <c r="A505" s="508"/>
      <c r="B505" s="99"/>
      <c r="C505" s="111"/>
      <c r="D505" s="112"/>
      <c r="E505" s="112"/>
      <c r="F505" s="469"/>
      <c r="G505" s="489"/>
      <c r="H505" s="497"/>
      <c r="I505" s="115" t="s">
        <v>1269</v>
      </c>
      <c r="J505" s="116" t="s">
        <v>1270</v>
      </c>
      <c r="K505" s="117">
        <v>4</v>
      </c>
    </row>
    <row r="506" spans="1:11">
      <c r="A506" s="508"/>
      <c r="B506" s="99"/>
      <c r="C506" s="111"/>
      <c r="D506" s="112"/>
      <c r="E506" s="112"/>
      <c r="F506" s="469"/>
      <c r="G506" s="489"/>
      <c r="H506" s="497"/>
      <c r="I506" s="115" t="s">
        <v>1271</v>
      </c>
      <c r="J506" s="116" t="s">
        <v>1272</v>
      </c>
      <c r="K506" s="117">
        <v>8</v>
      </c>
    </row>
    <row r="507" spans="1:11">
      <c r="A507" s="508"/>
      <c r="B507" s="99"/>
      <c r="C507" s="111"/>
      <c r="D507" s="112"/>
      <c r="E507" s="112"/>
      <c r="F507" s="469"/>
      <c r="G507" s="489"/>
      <c r="H507" s="497"/>
      <c r="I507" s="115" t="s">
        <v>1273</v>
      </c>
      <c r="J507" s="116" t="s">
        <v>1274</v>
      </c>
      <c r="K507" s="117">
        <v>8.3000000000000007</v>
      </c>
    </row>
    <row r="508" spans="1:11">
      <c r="A508" s="508"/>
      <c r="B508" s="99"/>
      <c r="C508" s="111"/>
      <c r="D508" s="112"/>
      <c r="E508" s="112"/>
      <c r="F508" s="471"/>
      <c r="G508" s="466"/>
      <c r="H508" s="467"/>
      <c r="I508" s="129" t="s">
        <v>1275</v>
      </c>
      <c r="J508" s="130" t="s">
        <v>1276</v>
      </c>
      <c r="K508" s="131">
        <v>6.3</v>
      </c>
    </row>
    <row r="509" spans="1:11">
      <c r="A509" s="508"/>
      <c r="B509" s="99"/>
      <c r="C509" s="111"/>
      <c r="D509" s="112"/>
      <c r="E509" s="112"/>
      <c r="F509" s="469" t="s">
        <v>938</v>
      </c>
      <c r="G509" s="489" t="s">
        <v>922</v>
      </c>
      <c r="H509" s="497">
        <f>MEDIAN(K509:K527)</f>
        <v>6</v>
      </c>
      <c r="I509" s="115" t="s">
        <v>1186</v>
      </c>
      <c r="J509" s="116" t="s">
        <v>1187</v>
      </c>
      <c r="K509" s="117">
        <v>3.5</v>
      </c>
    </row>
    <row r="510" spans="1:11">
      <c r="A510" s="508"/>
      <c r="B510" s="99"/>
      <c r="C510" s="111"/>
      <c r="D510" s="112"/>
      <c r="E510" s="112"/>
      <c r="F510" s="469"/>
      <c r="G510" s="489"/>
      <c r="H510" s="497"/>
      <c r="I510" s="115" t="s">
        <v>1188</v>
      </c>
      <c r="J510" s="116" t="s">
        <v>1189</v>
      </c>
      <c r="K510" s="117">
        <v>12</v>
      </c>
    </row>
    <row r="511" spans="1:11">
      <c r="A511" s="508"/>
      <c r="B511" s="99"/>
      <c r="C511" s="111"/>
      <c r="D511" s="112"/>
      <c r="E511" s="112"/>
      <c r="F511" s="469"/>
      <c r="G511" s="489"/>
      <c r="H511" s="497"/>
      <c r="I511" s="115" t="s">
        <v>1190</v>
      </c>
      <c r="J511" s="116" t="s">
        <v>1191</v>
      </c>
      <c r="K511" s="117">
        <v>3</v>
      </c>
    </row>
    <row r="512" spans="1:11">
      <c r="A512" s="508"/>
      <c r="B512" s="99"/>
      <c r="C512" s="111"/>
      <c r="D512" s="112"/>
      <c r="E512" s="112"/>
      <c r="F512" s="469"/>
      <c r="G512" s="489"/>
      <c r="H512" s="497"/>
      <c r="I512" s="115" t="s">
        <v>1192</v>
      </c>
      <c r="J512" s="116" t="s">
        <v>1193</v>
      </c>
      <c r="K512" s="117">
        <v>5</v>
      </c>
    </row>
    <row r="513" spans="1:11">
      <c r="A513" s="508"/>
      <c r="B513" s="99"/>
      <c r="C513" s="111"/>
      <c r="D513" s="112"/>
      <c r="E513" s="112"/>
      <c r="F513" s="469"/>
      <c r="G513" s="489"/>
      <c r="H513" s="497"/>
      <c r="I513" s="115" t="s">
        <v>1194</v>
      </c>
      <c r="J513" s="116" t="s">
        <v>1195</v>
      </c>
      <c r="K513" s="117">
        <v>4</v>
      </c>
    </row>
    <row r="514" spans="1:11">
      <c r="A514" s="508"/>
      <c r="B514" s="99"/>
      <c r="C514" s="111"/>
      <c r="D514" s="112"/>
      <c r="E514" s="112"/>
      <c r="F514" s="469"/>
      <c r="G514" s="489"/>
      <c r="H514" s="497"/>
      <c r="I514" s="115" t="s">
        <v>1196</v>
      </c>
      <c r="J514" s="116" t="s">
        <v>1197</v>
      </c>
      <c r="K514" s="117">
        <v>3</v>
      </c>
    </row>
    <row r="515" spans="1:11">
      <c r="A515" s="508"/>
      <c r="B515" s="99"/>
      <c r="C515" s="111"/>
      <c r="D515" s="112"/>
      <c r="E515" s="112"/>
      <c r="F515" s="469"/>
      <c r="G515" s="489"/>
      <c r="H515" s="497"/>
      <c r="I515" s="115" t="s">
        <v>1198</v>
      </c>
      <c r="J515" s="116" t="s">
        <v>1199</v>
      </c>
      <c r="K515" s="117">
        <v>6</v>
      </c>
    </row>
    <row r="516" spans="1:11">
      <c r="A516" s="508"/>
      <c r="B516" s="99"/>
      <c r="C516" s="111"/>
      <c r="D516" s="112"/>
      <c r="E516" s="112"/>
      <c r="F516" s="469"/>
      <c r="G516" s="489"/>
      <c r="H516" s="497"/>
      <c r="I516" s="115" t="s">
        <v>1200</v>
      </c>
      <c r="J516" s="116" t="s">
        <v>1201</v>
      </c>
      <c r="K516" s="117">
        <v>7</v>
      </c>
    </row>
    <row r="517" spans="1:11">
      <c r="A517" s="508"/>
      <c r="B517" s="99"/>
      <c r="C517" s="111"/>
      <c r="D517" s="112"/>
      <c r="E517" s="112"/>
      <c r="F517" s="469"/>
      <c r="G517" s="489"/>
      <c r="H517" s="497"/>
      <c r="I517" s="115" t="s">
        <v>1202</v>
      </c>
      <c r="J517" s="116" t="s">
        <v>1203</v>
      </c>
      <c r="K517" s="117">
        <v>7</v>
      </c>
    </row>
    <row r="518" spans="1:11">
      <c r="A518" s="508"/>
      <c r="B518" s="99"/>
      <c r="C518" s="111"/>
      <c r="D518" s="112"/>
      <c r="E518" s="112"/>
      <c r="F518" s="469"/>
      <c r="G518" s="489"/>
      <c r="H518" s="497"/>
      <c r="I518" s="115" t="s">
        <v>1204</v>
      </c>
      <c r="J518" s="116" t="s">
        <v>1205</v>
      </c>
      <c r="K518" s="117">
        <v>5</v>
      </c>
    </row>
    <row r="519" spans="1:11">
      <c r="A519" s="508"/>
      <c r="B519" s="99"/>
      <c r="C519" s="111"/>
      <c r="D519" s="112"/>
      <c r="E519" s="112"/>
      <c r="F519" s="469"/>
      <c r="G519" s="489"/>
      <c r="H519" s="497"/>
      <c r="I519" s="115" t="s">
        <v>1206</v>
      </c>
      <c r="J519" s="116" t="s">
        <v>1207</v>
      </c>
      <c r="K519" s="117">
        <v>3</v>
      </c>
    </row>
    <row r="520" spans="1:11">
      <c r="A520" s="508"/>
      <c r="B520" s="99"/>
      <c r="C520" s="111"/>
      <c r="D520" s="112"/>
      <c r="E520" s="112"/>
      <c r="F520" s="469"/>
      <c r="G520" s="489"/>
      <c r="H520" s="497"/>
      <c r="I520" s="115" t="s">
        <v>1208</v>
      </c>
      <c r="J520" s="116" t="s">
        <v>1209</v>
      </c>
      <c r="K520" s="117">
        <v>6</v>
      </c>
    </row>
    <row r="521" spans="1:11">
      <c r="A521" s="508"/>
      <c r="B521" s="99"/>
      <c r="C521" s="111"/>
      <c r="D521" s="112"/>
      <c r="E521" s="112"/>
      <c r="F521" s="469"/>
      <c r="G521" s="489"/>
      <c r="H521" s="497"/>
      <c r="I521" s="115" t="s">
        <v>1210</v>
      </c>
      <c r="J521" s="116" t="s">
        <v>1211</v>
      </c>
      <c r="K521" s="117">
        <v>9.8000000000000007</v>
      </c>
    </row>
    <row r="522" spans="1:11">
      <c r="A522" s="508"/>
      <c r="B522" s="99"/>
      <c r="C522" s="111"/>
      <c r="D522" s="112"/>
      <c r="E522" s="112"/>
      <c r="F522" s="469"/>
      <c r="G522" s="489"/>
      <c r="H522" s="497"/>
      <c r="I522" s="115" t="s">
        <v>1212</v>
      </c>
      <c r="J522" s="116" t="s">
        <v>1213</v>
      </c>
      <c r="K522" s="117">
        <v>5.8</v>
      </c>
    </row>
    <row r="523" spans="1:11">
      <c r="A523" s="508"/>
      <c r="B523" s="99"/>
      <c r="C523" s="111"/>
      <c r="D523" s="112"/>
      <c r="E523" s="112"/>
      <c r="F523" s="469"/>
      <c r="G523" s="489"/>
      <c r="H523" s="497"/>
      <c r="I523" s="115" t="s">
        <v>1214</v>
      </c>
      <c r="J523" s="116" t="s">
        <v>1215</v>
      </c>
      <c r="K523" s="117">
        <v>9.5</v>
      </c>
    </row>
    <row r="524" spans="1:11">
      <c r="A524" s="508"/>
      <c r="B524" s="99"/>
      <c r="C524" s="111"/>
      <c r="D524" s="112"/>
      <c r="E524" s="112"/>
      <c r="F524" s="469"/>
      <c r="G524" s="489"/>
      <c r="H524" s="497"/>
      <c r="I524" s="115" t="s">
        <v>1216</v>
      </c>
      <c r="J524" s="116" t="s">
        <v>1217</v>
      </c>
      <c r="K524" s="117">
        <v>10.3</v>
      </c>
    </row>
    <row r="525" spans="1:11">
      <c r="A525" s="508"/>
      <c r="B525" s="99"/>
      <c r="C525" s="111"/>
      <c r="D525" s="112"/>
      <c r="E525" s="112"/>
      <c r="F525" s="469"/>
      <c r="G525" s="489"/>
      <c r="H525" s="497"/>
      <c r="I525" s="115" t="s">
        <v>1218</v>
      </c>
      <c r="J525" s="116" t="s">
        <v>1219</v>
      </c>
      <c r="K525" s="117">
        <v>13.8</v>
      </c>
    </row>
    <row r="526" spans="1:11">
      <c r="A526" s="508"/>
      <c r="B526" s="99"/>
      <c r="C526" s="111"/>
      <c r="D526" s="112"/>
      <c r="E526" s="112"/>
      <c r="F526" s="469"/>
      <c r="G526" s="489"/>
      <c r="H526" s="497"/>
      <c r="I526" s="115" t="s">
        <v>1220</v>
      </c>
      <c r="J526" s="116" t="s">
        <v>1221</v>
      </c>
      <c r="K526" s="117">
        <v>6</v>
      </c>
    </row>
    <row r="527" spans="1:11">
      <c r="A527" s="508"/>
      <c r="B527" s="99"/>
      <c r="C527" s="111"/>
      <c r="D527" s="112"/>
      <c r="E527" s="112"/>
      <c r="F527" s="471"/>
      <c r="G527" s="466"/>
      <c r="H527" s="467"/>
      <c r="I527" s="129" t="s">
        <v>1222</v>
      </c>
      <c r="J527" s="130" t="s">
        <v>1223</v>
      </c>
      <c r="K527" s="131">
        <v>7</v>
      </c>
    </row>
    <row r="528" spans="1:11">
      <c r="A528" s="508"/>
      <c r="B528" s="99"/>
      <c r="C528" s="111"/>
      <c r="D528" s="112"/>
      <c r="E528" s="112"/>
      <c r="F528" s="469" t="s">
        <v>939</v>
      </c>
      <c r="G528" s="470" t="s">
        <v>923</v>
      </c>
      <c r="H528" s="497">
        <f>MEDIAN(K528:K534)</f>
        <v>7</v>
      </c>
      <c r="I528" s="407" t="s">
        <v>1180</v>
      </c>
      <c r="J528" s="408" t="s">
        <v>1181</v>
      </c>
      <c r="K528" s="409">
        <v>7</v>
      </c>
    </row>
    <row r="529" spans="1:11">
      <c r="A529" s="508"/>
      <c r="B529" s="99"/>
      <c r="C529" s="111"/>
      <c r="D529" s="112"/>
      <c r="E529" s="112"/>
      <c r="F529" s="469"/>
      <c r="G529" s="489"/>
      <c r="H529" s="497"/>
      <c r="I529" s="407" t="s">
        <v>2105</v>
      </c>
      <c r="J529" s="408" t="s">
        <v>2106</v>
      </c>
      <c r="K529" s="409">
        <v>7</v>
      </c>
    </row>
    <row r="530" spans="1:11">
      <c r="A530" s="508"/>
      <c r="B530" s="99"/>
      <c r="C530" s="111"/>
      <c r="D530" s="112"/>
      <c r="E530" s="112"/>
      <c r="F530" s="469"/>
      <c r="G530" s="489"/>
      <c r="H530" s="497"/>
      <c r="I530" s="407" t="s">
        <v>1182</v>
      </c>
      <c r="J530" s="408" t="s">
        <v>1183</v>
      </c>
      <c r="K530" s="409">
        <v>7</v>
      </c>
    </row>
    <row r="531" spans="1:11">
      <c r="A531" s="508"/>
      <c r="B531" s="99"/>
      <c r="C531" s="111"/>
      <c r="D531" s="112"/>
      <c r="E531" s="112"/>
      <c r="F531" s="469"/>
      <c r="G531" s="489"/>
      <c r="H531" s="497"/>
      <c r="I531" s="407" t="s">
        <v>2107</v>
      </c>
      <c r="J531" s="408" t="s">
        <v>2108</v>
      </c>
      <c r="K531" s="409">
        <v>5.3</v>
      </c>
    </row>
    <row r="532" spans="1:11">
      <c r="A532" s="508"/>
      <c r="B532" s="99"/>
      <c r="C532" s="111"/>
      <c r="D532" s="112"/>
      <c r="E532" s="112"/>
      <c r="F532" s="469"/>
      <c r="G532" s="489"/>
      <c r="H532" s="497"/>
      <c r="I532" s="407" t="s">
        <v>2109</v>
      </c>
      <c r="J532" s="408" t="s">
        <v>2110</v>
      </c>
      <c r="K532" s="409">
        <v>10</v>
      </c>
    </row>
    <row r="533" spans="1:11">
      <c r="A533" s="508"/>
      <c r="B533" s="99"/>
      <c r="C533" s="111"/>
      <c r="D533" s="112"/>
      <c r="E533" s="112"/>
      <c r="F533" s="469"/>
      <c r="G533" s="489"/>
      <c r="H533" s="497"/>
      <c r="I533" s="407" t="s">
        <v>2111</v>
      </c>
      <c r="J533" s="424" t="s">
        <v>2112</v>
      </c>
      <c r="K533" s="409">
        <v>3.5</v>
      </c>
    </row>
    <row r="534" spans="1:11">
      <c r="A534" s="508"/>
      <c r="B534" s="99"/>
      <c r="C534" s="111"/>
      <c r="D534" s="112"/>
      <c r="E534" s="112"/>
      <c r="F534" s="471"/>
      <c r="G534" s="466"/>
      <c r="H534" s="467"/>
      <c r="I534" s="379" t="s">
        <v>2113</v>
      </c>
      <c r="J534" s="380" t="s">
        <v>2114</v>
      </c>
      <c r="K534" s="381">
        <v>2</v>
      </c>
    </row>
    <row r="535" spans="1:11">
      <c r="A535" s="508"/>
      <c r="B535" s="99"/>
      <c r="C535" s="111"/>
      <c r="D535" s="112"/>
      <c r="E535" s="112"/>
      <c r="F535" s="469" t="s">
        <v>940</v>
      </c>
      <c r="G535" s="489" t="s">
        <v>924</v>
      </c>
      <c r="H535" s="497">
        <f>MEDIAN(K535:K539)</f>
        <v>7.8</v>
      </c>
      <c r="I535" s="115" t="s">
        <v>1168</v>
      </c>
      <c r="J535" s="116" t="s">
        <v>1169</v>
      </c>
      <c r="K535" s="117">
        <v>12.8</v>
      </c>
    </row>
    <row r="536" spans="1:11">
      <c r="A536" s="508"/>
      <c r="B536" s="99"/>
      <c r="C536" s="111"/>
      <c r="D536" s="112"/>
      <c r="E536" s="112"/>
      <c r="F536" s="469"/>
      <c r="G536" s="489"/>
      <c r="H536" s="497"/>
      <c r="I536" s="115" t="s">
        <v>1170</v>
      </c>
      <c r="J536" s="116" t="s">
        <v>1171</v>
      </c>
      <c r="K536" s="117">
        <v>7.8</v>
      </c>
    </row>
    <row r="537" spans="1:11">
      <c r="A537" s="508"/>
      <c r="B537" s="99"/>
      <c r="C537" s="111"/>
      <c r="D537" s="112"/>
      <c r="E537" s="112"/>
      <c r="F537" s="469"/>
      <c r="G537" s="489"/>
      <c r="H537" s="497"/>
      <c r="I537" s="115" t="s">
        <v>1172</v>
      </c>
      <c r="J537" s="116" t="s">
        <v>1173</v>
      </c>
      <c r="K537" s="117">
        <v>6</v>
      </c>
    </row>
    <row r="538" spans="1:11">
      <c r="A538" s="508"/>
      <c r="B538" s="99"/>
      <c r="C538" s="111"/>
      <c r="D538" s="112"/>
      <c r="E538" s="112"/>
      <c r="F538" s="469"/>
      <c r="G538" s="489"/>
      <c r="H538" s="497"/>
      <c r="I538" s="115" t="s">
        <v>1176</v>
      </c>
      <c r="J538" s="116" t="s">
        <v>1177</v>
      </c>
      <c r="K538" s="117">
        <v>5.3</v>
      </c>
    </row>
    <row r="539" spans="1:11">
      <c r="A539" s="509"/>
      <c r="B539" s="126"/>
      <c r="C539" s="127"/>
      <c r="D539" s="128"/>
      <c r="E539" s="128"/>
      <c r="F539" s="344"/>
      <c r="G539" s="466"/>
      <c r="H539" s="467"/>
      <c r="I539" s="129" t="s">
        <v>1178</v>
      </c>
      <c r="J539" s="130" t="s">
        <v>1179</v>
      </c>
      <c r="K539" s="131">
        <v>10.3</v>
      </c>
    </row>
    <row r="540" spans="1:11" ht="16.5" customHeight="1">
      <c r="A540" s="507" t="s">
        <v>2068</v>
      </c>
      <c r="B540" s="107" t="s">
        <v>2069</v>
      </c>
      <c r="C540" s="111">
        <f>MEDIAN(H540:H613)</f>
        <v>6.5</v>
      </c>
      <c r="D540" s="112" t="s">
        <v>1048</v>
      </c>
      <c r="E540" s="112" t="s">
        <v>1047</v>
      </c>
      <c r="F540" s="469" t="s">
        <v>933</v>
      </c>
      <c r="G540" s="489" t="s">
        <v>917</v>
      </c>
      <c r="H540" s="497">
        <f>MEDIAN(K540:K547)</f>
        <v>5.05</v>
      </c>
      <c r="I540" s="407" t="s">
        <v>1142</v>
      </c>
      <c r="J540" s="408" t="s">
        <v>1143</v>
      </c>
      <c r="K540" s="409">
        <v>3</v>
      </c>
    </row>
    <row r="541" spans="1:11">
      <c r="A541" s="517"/>
      <c r="B541" s="499"/>
      <c r="C541" s="500"/>
      <c r="D541" s="500"/>
      <c r="E541" s="500"/>
      <c r="F541" s="469"/>
      <c r="G541" s="489"/>
      <c r="H541" s="497"/>
      <c r="I541" s="407" t="s">
        <v>1144</v>
      </c>
      <c r="J541" s="408" t="s">
        <v>1145</v>
      </c>
      <c r="K541" s="409">
        <v>3.5</v>
      </c>
    </row>
    <row r="542" spans="1:11">
      <c r="A542" s="517"/>
      <c r="B542" s="499"/>
      <c r="C542" s="500"/>
      <c r="D542" s="500"/>
      <c r="E542" s="500"/>
      <c r="F542" s="469"/>
      <c r="G542" s="489"/>
      <c r="H542" s="497"/>
      <c r="I542" s="407" t="s">
        <v>1146</v>
      </c>
      <c r="J542" s="408" t="s">
        <v>1147</v>
      </c>
      <c r="K542" s="409">
        <v>4.3</v>
      </c>
    </row>
    <row r="543" spans="1:11">
      <c r="A543" s="517"/>
      <c r="B543" s="499"/>
      <c r="C543" s="500"/>
      <c r="D543" s="500"/>
      <c r="E543" s="500"/>
      <c r="F543" s="469"/>
      <c r="G543" s="489"/>
      <c r="H543" s="497"/>
      <c r="I543" s="407" t="s">
        <v>2097</v>
      </c>
      <c r="J543" s="408" t="s">
        <v>2098</v>
      </c>
      <c r="K543" s="409">
        <v>4.8</v>
      </c>
    </row>
    <row r="544" spans="1:11">
      <c r="A544" s="517"/>
      <c r="B544" s="499"/>
      <c r="C544" s="500"/>
      <c r="D544" s="500"/>
      <c r="E544" s="500"/>
      <c r="F544" s="469"/>
      <c r="G544" s="489"/>
      <c r="H544" s="497"/>
      <c r="I544" s="407" t="s">
        <v>2099</v>
      </c>
      <c r="J544" s="408" t="s">
        <v>2100</v>
      </c>
      <c r="K544" s="409">
        <v>5.3</v>
      </c>
    </row>
    <row r="545" spans="1:11">
      <c r="A545" s="517"/>
      <c r="B545" s="499"/>
      <c r="C545" s="500"/>
      <c r="D545" s="500"/>
      <c r="E545" s="500"/>
      <c r="F545" s="469"/>
      <c r="G545" s="489"/>
      <c r="H545" s="497"/>
      <c r="I545" s="407" t="s">
        <v>1136</v>
      </c>
      <c r="J545" s="408" t="s">
        <v>1137</v>
      </c>
      <c r="K545" s="409">
        <v>6</v>
      </c>
    </row>
    <row r="546" spans="1:11">
      <c r="A546" s="517"/>
      <c r="B546" s="499"/>
      <c r="C546" s="500"/>
      <c r="D546" s="500"/>
      <c r="E546" s="500"/>
      <c r="F546" s="469"/>
      <c r="G546" s="489"/>
      <c r="H546" s="497"/>
      <c r="I546" s="407" t="s">
        <v>1138</v>
      </c>
      <c r="J546" s="408" t="s">
        <v>1139</v>
      </c>
      <c r="K546" s="409">
        <v>7</v>
      </c>
    </row>
    <row r="547" spans="1:11">
      <c r="A547" s="517"/>
      <c r="B547" s="499"/>
      <c r="C547" s="500"/>
      <c r="D547" s="500"/>
      <c r="E547" s="500"/>
      <c r="F547" s="471"/>
      <c r="G547" s="466"/>
      <c r="H547" s="467"/>
      <c r="I547" s="379" t="s">
        <v>1846</v>
      </c>
      <c r="J547" s="380" t="s">
        <v>1847</v>
      </c>
      <c r="K547" s="381">
        <v>8</v>
      </c>
    </row>
    <row r="548" spans="1:11">
      <c r="A548" s="517"/>
      <c r="B548" s="499"/>
      <c r="C548" s="500"/>
      <c r="D548" s="500"/>
      <c r="E548" s="500"/>
      <c r="F548" s="469" t="s">
        <v>934</v>
      </c>
      <c r="G548" s="489" t="s">
        <v>918</v>
      </c>
      <c r="H548" s="497">
        <f>MEDIAN(K548:K552)</f>
        <v>7</v>
      </c>
      <c r="I548" s="407" t="s">
        <v>2101</v>
      </c>
      <c r="J548" s="408" t="s">
        <v>2102</v>
      </c>
      <c r="K548" s="409">
        <v>7.5</v>
      </c>
    </row>
    <row r="549" spans="1:11">
      <c r="A549" s="517"/>
      <c r="B549" s="499"/>
      <c r="C549" s="500"/>
      <c r="D549" s="500"/>
      <c r="E549" s="500"/>
      <c r="F549" s="469"/>
      <c r="G549" s="489"/>
      <c r="H549" s="497"/>
      <c r="I549" s="407" t="s">
        <v>2103</v>
      </c>
      <c r="J549" s="408" t="s">
        <v>2104</v>
      </c>
      <c r="K549" s="409">
        <v>8.5</v>
      </c>
    </row>
    <row r="550" spans="1:11">
      <c r="A550" s="517"/>
      <c r="B550" s="499"/>
      <c r="C550" s="500"/>
      <c r="D550" s="500"/>
      <c r="E550" s="500"/>
      <c r="F550" s="469"/>
      <c r="G550" s="489"/>
      <c r="H550" s="497"/>
      <c r="I550" s="407" t="s">
        <v>1148</v>
      </c>
      <c r="J550" s="408" t="s">
        <v>1149</v>
      </c>
      <c r="K550" s="409">
        <v>5</v>
      </c>
    </row>
    <row r="551" spans="1:11">
      <c r="A551" s="517"/>
      <c r="B551" s="499"/>
      <c r="C551" s="500"/>
      <c r="D551" s="500"/>
      <c r="E551" s="500"/>
      <c r="F551" s="469"/>
      <c r="G551" s="489"/>
      <c r="H551" s="497"/>
      <c r="I551" s="407" t="s">
        <v>1150</v>
      </c>
      <c r="J551" s="408" t="s">
        <v>1151</v>
      </c>
      <c r="K551" s="409">
        <v>6</v>
      </c>
    </row>
    <row r="552" spans="1:11">
      <c r="A552" s="517"/>
      <c r="B552" s="499"/>
      <c r="C552" s="500"/>
      <c r="D552" s="500"/>
      <c r="E552" s="500"/>
      <c r="F552" s="471"/>
      <c r="G552" s="466"/>
      <c r="H552" s="467"/>
      <c r="I552" s="379" t="s">
        <v>1152</v>
      </c>
      <c r="J552" s="380" t="s">
        <v>1153</v>
      </c>
      <c r="K552" s="381">
        <v>7</v>
      </c>
    </row>
    <row r="553" spans="1:11">
      <c r="A553" s="517"/>
      <c r="B553" s="499"/>
      <c r="C553" s="500"/>
      <c r="D553" s="500"/>
      <c r="E553" s="500"/>
      <c r="F553" s="469" t="s">
        <v>935</v>
      </c>
      <c r="G553" s="489" t="s">
        <v>919</v>
      </c>
      <c r="H553" s="497">
        <f>MEDIAN(K553:K563)</f>
        <v>3.5</v>
      </c>
      <c r="I553" s="407" t="s">
        <v>1174</v>
      </c>
      <c r="J553" s="408" t="s">
        <v>1175</v>
      </c>
      <c r="K553" s="409">
        <v>3</v>
      </c>
    </row>
    <row r="554" spans="1:11">
      <c r="A554" s="517"/>
      <c r="B554" s="499"/>
      <c r="C554" s="500"/>
      <c r="D554" s="500"/>
      <c r="E554" s="500"/>
      <c r="F554" s="469"/>
      <c r="G554" s="489"/>
      <c r="H554" s="497"/>
      <c r="I554" s="407" t="s">
        <v>1224</v>
      </c>
      <c r="J554" s="408" t="s">
        <v>1225</v>
      </c>
      <c r="K554" s="409">
        <v>3.8</v>
      </c>
    </row>
    <row r="555" spans="1:11">
      <c r="A555" s="517"/>
      <c r="B555" s="499"/>
      <c r="C555" s="500"/>
      <c r="D555" s="500"/>
      <c r="E555" s="500"/>
      <c r="F555" s="469"/>
      <c r="G555" s="489"/>
      <c r="H555" s="497"/>
      <c r="I555" s="407" t="s">
        <v>1226</v>
      </c>
      <c r="J555" s="408" t="s">
        <v>1227</v>
      </c>
      <c r="K555" s="409">
        <v>3</v>
      </c>
    </row>
    <row r="556" spans="1:11">
      <c r="A556" s="517"/>
      <c r="B556" s="499"/>
      <c r="C556" s="500"/>
      <c r="D556" s="500"/>
      <c r="E556" s="500"/>
      <c r="F556" s="469"/>
      <c r="G556" s="489"/>
      <c r="H556" s="497"/>
      <c r="I556" s="407" t="s">
        <v>1228</v>
      </c>
      <c r="J556" s="408" t="s">
        <v>1229</v>
      </c>
      <c r="K556" s="409">
        <v>2.5</v>
      </c>
    </row>
    <row r="557" spans="1:11">
      <c r="A557" s="517"/>
      <c r="B557" s="499"/>
      <c r="C557" s="500"/>
      <c r="D557" s="500"/>
      <c r="E557" s="500"/>
      <c r="F557" s="469"/>
      <c r="G557" s="489"/>
      <c r="H557" s="497"/>
      <c r="I557" s="407" t="s">
        <v>1230</v>
      </c>
      <c r="J557" s="408" t="s">
        <v>1231</v>
      </c>
      <c r="K557" s="409">
        <v>4</v>
      </c>
    </row>
    <row r="558" spans="1:11">
      <c r="A558" s="517"/>
      <c r="B558" s="499"/>
      <c r="C558" s="500"/>
      <c r="D558" s="500"/>
      <c r="E558" s="500"/>
      <c r="F558" s="469"/>
      <c r="G558" s="489"/>
      <c r="H558" s="497"/>
      <c r="I558" s="407" t="s">
        <v>1232</v>
      </c>
      <c r="J558" s="408" t="s">
        <v>1233</v>
      </c>
      <c r="K558" s="409">
        <v>2</v>
      </c>
    </row>
    <row r="559" spans="1:11">
      <c r="A559" s="517"/>
      <c r="B559" s="499"/>
      <c r="C559" s="500"/>
      <c r="D559" s="500"/>
      <c r="E559" s="500"/>
      <c r="F559" s="469"/>
      <c r="G559" s="489"/>
      <c r="H559" s="497"/>
      <c r="I559" s="407" t="s">
        <v>1234</v>
      </c>
      <c r="J559" s="408" t="s">
        <v>1235</v>
      </c>
      <c r="K559" s="409">
        <v>3.3</v>
      </c>
    </row>
    <row r="560" spans="1:11">
      <c r="A560" s="517"/>
      <c r="B560" s="499"/>
      <c r="C560" s="500"/>
      <c r="D560" s="500"/>
      <c r="E560" s="500"/>
      <c r="F560" s="469"/>
      <c r="G560" s="489"/>
      <c r="H560" s="497"/>
      <c r="I560" s="407" t="s">
        <v>1236</v>
      </c>
      <c r="J560" s="408" t="s">
        <v>1237</v>
      </c>
      <c r="K560" s="409">
        <v>7.3</v>
      </c>
    </row>
    <row r="561" spans="1:11">
      <c r="A561" s="517"/>
      <c r="B561" s="499"/>
      <c r="C561" s="500"/>
      <c r="D561" s="500"/>
      <c r="E561" s="500"/>
      <c r="F561" s="469"/>
      <c r="G561" s="489"/>
      <c r="H561" s="497"/>
      <c r="I561" s="407" t="s">
        <v>1238</v>
      </c>
      <c r="J561" s="408" t="s">
        <v>1239</v>
      </c>
      <c r="K561" s="409">
        <v>6</v>
      </c>
    </row>
    <row r="562" spans="1:11">
      <c r="A562" s="517"/>
      <c r="B562" s="499"/>
      <c r="C562" s="500"/>
      <c r="D562" s="500"/>
      <c r="E562" s="500"/>
      <c r="F562" s="469"/>
      <c r="G562" s="489"/>
      <c r="H562" s="497"/>
      <c r="I562" s="407" t="s">
        <v>1240</v>
      </c>
      <c r="J562" s="408" t="s">
        <v>1241</v>
      </c>
      <c r="K562" s="409">
        <v>5</v>
      </c>
    </row>
    <row r="563" spans="1:11">
      <c r="A563" s="517"/>
      <c r="B563" s="499"/>
      <c r="C563" s="500"/>
      <c r="D563" s="500"/>
      <c r="E563" s="500"/>
      <c r="F563" s="471"/>
      <c r="G563" s="466"/>
      <c r="H563" s="467"/>
      <c r="I563" s="379" t="s">
        <v>1242</v>
      </c>
      <c r="J563" s="380" t="s">
        <v>1243</v>
      </c>
      <c r="K563" s="381">
        <v>3.5</v>
      </c>
    </row>
    <row r="564" spans="1:11">
      <c r="A564" s="517"/>
      <c r="B564" s="499"/>
      <c r="C564" s="500"/>
      <c r="D564" s="500"/>
      <c r="E564" s="500"/>
      <c r="F564" s="469" t="s">
        <v>936</v>
      </c>
      <c r="G564" s="489" t="s">
        <v>920</v>
      </c>
      <c r="H564" s="497">
        <f>MEDIAN(K564:K571)</f>
        <v>5.15</v>
      </c>
      <c r="I564" s="407" t="s">
        <v>1244</v>
      </c>
      <c r="J564" s="408" t="s">
        <v>1245</v>
      </c>
      <c r="K564" s="409">
        <v>7.3</v>
      </c>
    </row>
    <row r="565" spans="1:11">
      <c r="A565" s="517"/>
      <c r="B565" s="499"/>
      <c r="C565" s="500"/>
      <c r="D565" s="500"/>
      <c r="E565" s="500"/>
      <c r="F565" s="469"/>
      <c r="G565" s="489"/>
      <c r="H565" s="497"/>
      <c r="I565" s="407" t="s">
        <v>1246</v>
      </c>
      <c r="J565" s="408" t="s">
        <v>1247</v>
      </c>
      <c r="K565" s="409">
        <v>4</v>
      </c>
    </row>
    <row r="566" spans="1:11">
      <c r="A566" s="517"/>
      <c r="B566" s="499"/>
      <c r="C566" s="500"/>
      <c r="D566" s="500"/>
      <c r="E566" s="500"/>
      <c r="F566" s="469"/>
      <c r="G566" s="489"/>
      <c r="H566" s="497"/>
      <c r="I566" s="407" t="s">
        <v>1248</v>
      </c>
      <c r="J566" s="408" t="s">
        <v>1249</v>
      </c>
      <c r="K566" s="409">
        <v>7.3</v>
      </c>
    </row>
    <row r="567" spans="1:11">
      <c r="A567" s="517"/>
      <c r="B567" s="499"/>
      <c r="C567" s="500"/>
      <c r="D567" s="500"/>
      <c r="E567" s="500"/>
      <c r="F567" s="469"/>
      <c r="G567" s="489"/>
      <c r="H567" s="497"/>
      <c r="I567" s="407" t="s">
        <v>1851</v>
      </c>
      <c r="J567" s="498" t="s">
        <v>1852</v>
      </c>
      <c r="K567" s="409">
        <v>5.5</v>
      </c>
    </row>
    <row r="568" spans="1:11">
      <c r="A568" s="517"/>
      <c r="B568" s="499"/>
      <c r="C568" s="500"/>
      <c r="D568" s="500"/>
      <c r="E568" s="500"/>
      <c r="F568" s="469"/>
      <c r="G568" s="489"/>
      <c r="H568" s="497"/>
      <c r="I568" s="407" t="s">
        <v>1250</v>
      </c>
      <c r="J568" s="408" t="s">
        <v>1251</v>
      </c>
      <c r="K568" s="409">
        <v>7</v>
      </c>
    </row>
    <row r="569" spans="1:11">
      <c r="A569" s="517"/>
      <c r="B569" s="499"/>
      <c r="C569" s="500"/>
      <c r="D569" s="500"/>
      <c r="E569" s="500"/>
      <c r="F569" s="469"/>
      <c r="G569" s="489"/>
      <c r="H569" s="497"/>
      <c r="I569" s="407" t="s">
        <v>1252</v>
      </c>
      <c r="J569" s="408" t="s">
        <v>1253</v>
      </c>
      <c r="K569" s="409">
        <v>3.3</v>
      </c>
    </row>
    <row r="570" spans="1:11">
      <c r="A570" s="517"/>
      <c r="B570" s="499"/>
      <c r="C570" s="500"/>
      <c r="D570" s="500"/>
      <c r="E570" s="500"/>
      <c r="F570" s="469"/>
      <c r="G570" s="489"/>
      <c r="H570" s="497"/>
      <c r="I570" s="407" t="s">
        <v>1254</v>
      </c>
      <c r="J570" s="408" t="s">
        <v>1255</v>
      </c>
      <c r="K570" s="409">
        <v>3.8</v>
      </c>
    </row>
    <row r="571" spans="1:11">
      <c r="A571" s="517"/>
      <c r="B571" s="499"/>
      <c r="C571" s="500"/>
      <c r="D571" s="500"/>
      <c r="E571" s="500"/>
      <c r="F571" s="471"/>
      <c r="G571" s="466"/>
      <c r="H571" s="467"/>
      <c r="I571" s="379" t="s">
        <v>1256</v>
      </c>
      <c r="J571" s="380" t="s">
        <v>1257</v>
      </c>
      <c r="K571" s="381">
        <v>4.8</v>
      </c>
    </row>
    <row r="572" spans="1:11">
      <c r="A572" s="517"/>
      <c r="B572" s="499"/>
      <c r="C572" s="500"/>
      <c r="D572" s="500"/>
      <c r="E572" s="500"/>
      <c r="F572" s="469" t="s">
        <v>937</v>
      </c>
      <c r="G572" s="489" t="s">
        <v>921</v>
      </c>
      <c r="H572" s="497">
        <f>MEDIAN(K572:K582)</f>
        <v>7</v>
      </c>
      <c r="I572" s="115" t="s">
        <v>1258</v>
      </c>
      <c r="J572" s="116" t="s">
        <v>1259</v>
      </c>
      <c r="K572" s="117">
        <v>6.5</v>
      </c>
    </row>
    <row r="573" spans="1:11">
      <c r="A573" s="517"/>
      <c r="B573" s="499"/>
      <c r="C573" s="500"/>
      <c r="D573" s="500"/>
      <c r="E573" s="500"/>
      <c r="F573" s="469"/>
      <c r="G573" s="489"/>
      <c r="H573" s="497"/>
      <c r="I573" s="115" t="s">
        <v>1849</v>
      </c>
      <c r="J573" s="116" t="s">
        <v>1850</v>
      </c>
      <c r="K573" s="117">
        <v>4.8</v>
      </c>
    </row>
    <row r="574" spans="1:11">
      <c r="A574" s="517"/>
      <c r="B574" s="499"/>
      <c r="C574" s="500"/>
      <c r="D574" s="500"/>
      <c r="E574" s="500"/>
      <c r="F574" s="469"/>
      <c r="G574" s="489"/>
      <c r="H574" s="497"/>
      <c r="I574" s="115" t="s">
        <v>1260</v>
      </c>
      <c r="J574" s="116" t="s">
        <v>1261</v>
      </c>
      <c r="K574" s="117">
        <v>8</v>
      </c>
    </row>
    <row r="575" spans="1:11">
      <c r="A575" s="517"/>
      <c r="B575" s="499"/>
      <c r="C575" s="500"/>
      <c r="D575" s="500"/>
      <c r="E575" s="500"/>
      <c r="F575" s="469"/>
      <c r="G575" s="489"/>
      <c r="H575" s="497"/>
      <c r="I575" s="115" t="s">
        <v>1262</v>
      </c>
      <c r="J575" s="116" t="s">
        <v>1263</v>
      </c>
      <c r="K575" s="117">
        <v>8</v>
      </c>
    </row>
    <row r="576" spans="1:11">
      <c r="A576" s="517"/>
      <c r="B576" s="499"/>
      <c r="C576" s="500"/>
      <c r="D576" s="500"/>
      <c r="E576" s="500"/>
      <c r="F576" s="469"/>
      <c r="G576" s="489"/>
      <c r="H576" s="497"/>
      <c r="I576" s="115" t="s">
        <v>1264</v>
      </c>
      <c r="J576" s="116" t="s">
        <v>1848</v>
      </c>
      <c r="K576" s="117">
        <v>7.8</v>
      </c>
    </row>
    <row r="577" spans="1:11">
      <c r="A577" s="517"/>
      <c r="B577" s="499"/>
      <c r="C577" s="500"/>
      <c r="D577" s="500"/>
      <c r="E577" s="500"/>
      <c r="F577" s="469"/>
      <c r="G577" s="489"/>
      <c r="H577" s="497"/>
      <c r="I577" s="115" t="s">
        <v>1265</v>
      </c>
      <c r="J577" s="116" t="s">
        <v>1266</v>
      </c>
      <c r="K577" s="117">
        <v>7</v>
      </c>
    </row>
    <row r="578" spans="1:11">
      <c r="A578" s="517"/>
      <c r="B578" s="499"/>
      <c r="C578" s="500"/>
      <c r="D578" s="500"/>
      <c r="E578" s="500"/>
      <c r="F578" s="469"/>
      <c r="G578" s="489"/>
      <c r="H578" s="497"/>
      <c r="I578" s="115" t="s">
        <v>1267</v>
      </c>
      <c r="J578" s="116" t="s">
        <v>1268</v>
      </c>
      <c r="K578" s="117">
        <v>5</v>
      </c>
    </row>
    <row r="579" spans="1:11">
      <c r="A579" s="517"/>
      <c r="B579" s="499"/>
      <c r="C579" s="500"/>
      <c r="D579" s="500"/>
      <c r="E579" s="500"/>
      <c r="F579" s="469"/>
      <c r="G579" s="489"/>
      <c r="H579" s="497"/>
      <c r="I579" s="115" t="s">
        <v>1269</v>
      </c>
      <c r="J579" s="116" t="s">
        <v>1270</v>
      </c>
      <c r="K579" s="117">
        <v>4</v>
      </c>
    </row>
    <row r="580" spans="1:11">
      <c r="A580" s="517"/>
      <c r="B580" s="499"/>
      <c r="C580" s="500"/>
      <c r="D580" s="500"/>
      <c r="E580" s="500"/>
      <c r="F580" s="469"/>
      <c r="G580" s="489"/>
      <c r="H580" s="497"/>
      <c r="I580" s="115" t="s">
        <v>1271</v>
      </c>
      <c r="J580" s="116" t="s">
        <v>1272</v>
      </c>
      <c r="K580" s="117">
        <v>8</v>
      </c>
    </row>
    <row r="581" spans="1:11">
      <c r="A581" s="517"/>
      <c r="B581" s="499"/>
      <c r="C581" s="500"/>
      <c r="D581" s="500"/>
      <c r="E581" s="500"/>
      <c r="F581" s="469"/>
      <c r="G581" s="489"/>
      <c r="H581" s="497"/>
      <c r="I581" s="115" t="s">
        <v>1273</v>
      </c>
      <c r="J581" s="116" t="s">
        <v>1274</v>
      </c>
      <c r="K581" s="117">
        <v>8.3000000000000007</v>
      </c>
    </row>
    <row r="582" spans="1:11">
      <c r="A582" s="517"/>
      <c r="B582" s="499"/>
      <c r="C582" s="500"/>
      <c r="D582" s="500"/>
      <c r="E582" s="500"/>
      <c r="F582" s="471"/>
      <c r="G582" s="466"/>
      <c r="H582" s="467"/>
      <c r="I582" s="129" t="s">
        <v>1275</v>
      </c>
      <c r="J582" s="130" t="s">
        <v>1276</v>
      </c>
      <c r="K582" s="131">
        <v>6.3</v>
      </c>
    </row>
    <row r="583" spans="1:11">
      <c r="A583" s="517"/>
      <c r="B583" s="499"/>
      <c r="C583" s="500"/>
      <c r="D583" s="500"/>
      <c r="E583" s="500"/>
      <c r="F583" s="469" t="s">
        <v>938</v>
      </c>
      <c r="G583" s="489" t="s">
        <v>922</v>
      </c>
      <c r="H583" s="497">
        <f>MEDIAN(K583:K601)</f>
        <v>6</v>
      </c>
      <c r="I583" s="115" t="s">
        <v>1186</v>
      </c>
      <c r="J583" s="116" t="s">
        <v>1187</v>
      </c>
      <c r="K583" s="117">
        <v>3.5</v>
      </c>
    </row>
    <row r="584" spans="1:11">
      <c r="A584" s="517"/>
      <c r="B584" s="499"/>
      <c r="C584" s="500"/>
      <c r="D584" s="500"/>
      <c r="E584" s="500"/>
      <c r="F584" s="469"/>
      <c r="G584" s="489"/>
      <c r="H584" s="497"/>
      <c r="I584" s="115" t="s">
        <v>1188</v>
      </c>
      <c r="J584" s="116" t="s">
        <v>1189</v>
      </c>
      <c r="K584" s="117">
        <v>12</v>
      </c>
    </row>
    <row r="585" spans="1:11">
      <c r="A585" s="517"/>
      <c r="B585" s="499"/>
      <c r="C585" s="500"/>
      <c r="D585" s="500"/>
      <c r="E585" s="500"/>
      <c r="F585" s="469"/>
      <c r="G585" s="489"/>
      <c r="H585" s="497"/>
      <c r="I585" s="115" t="s">
        <v>1190</v>
      </c>
      <c r="J585" s="116" t="s">
        <v>1191</v>
      </c>
      <c r="K585" s="117">
        <v>3</v>
      </c>
    </row>
    <row r="586" spans="1:11">
      <c r="A586" s="517"/>
      <c r="B586" s="499"/>
      <c r="C586" s="500"/>
      <c r="D586" s="500"/>
      <c r="E586" s="500"/>
      <c r="F586" s="469"/>
      <c r="G586" s="489"/>
      <c r="H586" s="497"/>
      <c r="I586" s="115" t="s">
        <v>1192</v>
      </c>
      <c r="J586" s="116" t="s">
        <v>1193</v>
      </c>
      <c r="K586" s="117">
        <v>5</v>
      </c>
    </row>
    <row r="587" spans="1:11">
      <c r="A587" s="517"/>
      <c r="B587" s="499"/>
      <c r="C587" s="500"/>
      <c r="D587" s="500"/>
      <c r="E587" s="500"/>
      <c r="F587" s="469"/>
      <c r="G587" s="489"/>
      <c r="H587" s="497"/>
      <c r="I587" s="115" t="s">
        <v>1194</v>
      </c>
      <c r="J587" s="116" t="s">
        <v>1195</v>
      </c>
      <c r="K587" s="117">
        <v>4</v>
      </c>
    </row>
    <row r="588" spans="1:11">
      <c r="A588" s="517"/>
      <c r="B588" s="499"/>
      <c r="C588" s="500"/>
      <c r="D588" s="500"/>
      <c r="E588" s="500"/>
      <c r="F588" s="469"/>
      <c r="G588" s="489"/>
      <c r="H588" s="497"/>
      <c r="I588" s="115" t="s">
        <v>1196</v>
      </c>
      <c r="J588" s="116" t="s">
        <v>1197</v>
      </c>
      <c r="K588" s="117">
        <v>3</v>
      </c>
    </row>
    <row r="589" spans="1:11">
      <c r="A589" s="517"/>
      <c r="B589" s="499"/>
      <c r="C589" s="500"/>
      <c r="D589" s="500"/>
      <c r="E589" s="500"/>
      <c r="F589" s="469"/>
      <c r="G589" s="489"/>
      <c r="H589" s="497"/>
      <c r="I589" s="115" t="s">
        <v>1198</v>
      </c>
      <c r="J589" s="116" t="s">
        <v>1199</v>
      </c>
      <c r="K589" s="117">
        <v>6</v>
      </c>
    </row>
    <row r="590" spans="1:11">
      <c r="A590" s="517"/>
      <c r="B590" s="499"/>
      <c r="C590" s="500"/>
      <c r="D590" s="500"/>
      <c r="E590" s="500"/>
      <c r="F590" s="469"/>
      <c r="G590" s="489"/>
      <c r="H590" s="497"/>
      <c r="I590" s="115" t="s">
        <v>1200</v>
      </c>
      <c r="J590" s="116" t="s">
        <v>1201</v>
      </c>
      <c r="K590" s="117">
        <v>7</v>
      </c>
    </row>
    <row r="591" spans="1:11">
      <c r="A591" s="517"/>
      <c r="B591" s="499"/>
      <c r="C591" s="500"/>
      <c r="D591" s="500"/>
      <c r="E591" s="500"/>
      <c r="F591" s="469"/>
      <c r="G591" s="489"/>
      <c r="H591" s="497"/>
      <c r="I591" s="115" t="s">
        <v>1202</v>
      </c>
      <c r="J591" s="116" t="s">
        <v>1203</v>
      </c>
      <c r="K591" s="117">
        <v>7</v>
      </c>
    </row>
    <row r="592" spans="1:11">
      <c r="A592" s="517"/>
      <c r="B592" s="499"/>
      <c r="C592" s="500"/>
      <c r="D592" s="500"/>
      <c r="E592" s="500"/>
      <c r="F592" s="469"/>
      <c r="G592" s="489"/>
      <c r="H592" s="497"/>
      <c r="I592" s="115" t="s">
        <v>1204</v>
      </c>
      <c r="J592" s="116" t="s">
        <v>1205</v>
      </c>
      <c r="K592" s="117">
        <v>5</v>
      </c>
    </row>
    <row r="593" spans="1:11">
      <c r="A593" s="517"/>
      <c r="B593" s="499"/>
      <c r="C593" s="500"/>
      <c r="D593" s="500"/>
      <c r="E593" s="500"/>
      <c r="F593" s="469"/>
      <c r="G593" s="489"/>
      <c r="H593" s="497"/>
      <c r="I593" s="115" t="s">
        <v>1206</v>
      </c>
      <c r="J593" s="116" t="s">
        <v>1207</v>
      </c>
      <c r="K593" s="117">
        <v>3</v>
      </c>
    </row>
    <row r="594" spans="1:11">
      <c r="A594" s="517"/>
      <c r="B594" s="499"/>
      <c r="C594" s="500"/>
      <c r="D594" s="500"/>
      <c r="E594" s="500"/>
      <c r="F594" s="469"/>
      <c r="G594" s="489"/>
      <c r="H594" s="497"/>
      <c r="I594" s="115" t="s">
        <v>1208</v>
      </c>
      <c r="J594" s="116" t="s">
        <v>1209</v>
      </c>
      <c r="K594" s="117">
        <v>6</v>
      </c>
    </row>
    <row r="595" spans="1:11">
      <c r="A595" s="517"/>
      <c r="B595" s="499"/>
      <c r="C595" s="500"/>
      <c r="D595" s="500"/>
      <c r="E595" s="500"/>
      <c r="F595" s="469"/>
      <c r="G595" s="489"/>
      <c r="H595" s="497"/>
      <c r="I595" s="115" t="s">
        <v>1210</v>
      </c>
      <c r="J595" s="116" t="s">
        <v>1211</v>
      </c>
      <c r="K595" s="117">
        <v>9.8000000000000007</v>
      </c>
    </row>
    <row r="596" spans="1:11">
      <c r="A596" s="517"/>
      <c r="B596" s="499"/>
      <c r="C596" s="500"/>
      <c r="D596" s="500"/>
      <c r="E596" s="500"/>
      <c r="F596" s="469"/>
      <c r="G596" s="489"/>
      <c r="H596" s="497"/>
      <c r="I596" s="115" t="s">
        <v>1212</v>
      </c>
      <c r="J596" s="116" t="s">
        <v>1213</v>
      </c>
      <c r="K596" s="117">
        <v>5.8</v>
      </c>
    </row>
    <row r="597" spans="1:11">
      <c r="A597" s="517"/>
      <c r="B597" s="499"/>
      <c r="C597" s="500"/>
      <c r="D597" s="500"/>
      <c r="E597" s="500"/>
      <c r="F597" s="469"/>
      <c r="G597" s="489"/>
      <c r="H597" s="497"/>
      <c r="I597" s="115" t="s">
        <v>1214</v>
      </c>
      <c r="J597" s="116" t="s">
        <v>1215</v>
      </c>
      <c r="K597" s="117">
        <v>9.5</v>
      </c>
    </row>
    <row r="598" spans="1:11">
      <c r="A598" s="517"/>
      <c r="B598" s="499"/>
      <c r="C598" s="500"/>
      <c r="D598" s="500"/>
      <c r="E598" s="500"/>
      <c r="F598" s="469"/>
      <c r="G598" s="489"/>
      <c r="H598" s="497"/>
      <c r="I598" s="115" t="s">
        <v>1216</v>
      </c>
      <c r="J598" s="116" t="s">
        <v>1217</v>
      </c>
      <c r="K598" s="117">
        <v>10.3</v>
      </c>
    </row>
    <row r="599" spans="1:11">
      <c r="A599" s="517"/>
      <c r="B599" s="499"/>
      <c r="C599" s="500"/>
      <c r="D599" s="500"/>
      <c r="E599" s="500"/>
      <c r="F599" s="469"/>
      <c r="G599" s="489"/>
      <c r="H599" s="497"/>
      <c r="I599" s="115" t="s">
        <v>1218</v>
      </c>
      <c r="J599" s="116" t="s">
        <v>1219</v>
      </c>
      <c r="K599" s="117">
        <v>13.8</v>
      </c>
    </row>
    <row r="600" spans="1:11">
      <c r="A600" s="517"/>
      <c r="B600" s="499"/>
      <c r="C600" s="500"/>
      <c r="D600" s="500"/>
      <c r="E600" s="500"/>
      <c r="F600" s="469"/>
      <c r="G600" s="489"/>
      <c r="H600" s="497"/>
      <c r="I600" s="115" t="s">
        <v>1220</v>
      </c>
      <c r="J600" s="116" t="s">
        <v>1221</v>
      </c>
      <c r="K600" s="117">
        <v>6</v>
      </c>
    </row>
    <row r="601" spans="1:11">
      <c r="A601" s="517"/>
      <c r="B601" s="499"/>
      <c r="C601" s="500"/>
      <c r="D601" s="500"/>
      <c r="E601" s="500"/>
      <c r="F601" s="471"/>
      <c r="G601" s="466"/>
      <c r="H601" s="467"/>
      <c r="I601" s="129" t="s">
        <v>1222</v>
      </c>
      <c r="J601" s="130" t="s">
        <v>1223</v>
      </c>
      <c r="K601" s="131">
        <v>7</v>
      </c>
    </row>
    <row r="602" spans="1:11">
      <c r="A602" s="517"/>
      <c r="B602" s="499"/>
      <c r="C602" s="500"/>
      <c r="D602" s="500"/>
      <c r="E602" s="500"/>
      <c r="F602" s="469" t="s">
        <v>939</v>
      </c>
      <c r="G602" s="470" t="s">
        <v>923</v>
      </c>
      <c r="H602" s="497">
        <f>MEDIAN(K602:K608)</f>
        <v>7</v>
      </c>
      <c r="I602" s="407" t="s">
        <v>1180</v>
      </c>
      <c r="J602" s="408" t="s">
        <v>1181</v>
      </c>
      <c r="K602" s="409">
        <v>7</v>
      </c>
    </row>
    <row r="603" spans="1:11">
      <c r="A603" s="517"/>
      <c r="B603" s="499"/>
      <c r="C603" s="500"/>
      <c r="D603" s="500"/>
      <c r="E603" s="500"/>
      <c r="F603" s="469"/>
      <c r="G603" s="489"/>
      <c r="H603" s="497"/>
      <c r="I603" s="407" t="s">
        <v>2105</v>
      </c>
      <c r="J603" s="408" t="s">
        <v>2106</v>
      </c>
      <c r="K603" s="409">
        <v>7</v>
      </c>
    </row>
    <row r="604" spans="1:11">
      <c r="A604" s="517"/>
      <c r="B604" s="499"/>
      <c r="C604" s="500"/>
      <c r="D604" s="500"/>
      <c r="E604" s="500"/>
      <c r="F604" s="469"/>
      <c r="G604" s="489"/>
      <c r="H604" s="497"/>
      <c r="I604" s="407" t="s">
        <v>1182</v>
      </c>
      <c r="J604" s="408" t="s">
        <v>1183</v>
      </c>
      <c r="K604" s="409">
        <v>7</v>
      </c>
    </row>
    <row r="605" spans="1:11">
      <c r="A605" s="517"/>
      <c r="B605" s="499"/>
      <c r="C605" s="500"/>
      <c r="D605" s="500"/>
      <c r="E605" s="500"/>
      <c r="F605" s="469"/>
      <c r="G605" s="489"/>
      <c r="H605" s="497"/>
      <c r="I605" s="407" t="s">
        <v>2107</v>
      </c>
      <c r="J605" s="408" t="s">
        <v>2108</v>
      </c>
      <c r="K605" s="409">
        <v>5.3</v>
      </c>
    </row>
    <row r="606" spans="1:11">
      <c r="A606" s="517"/>
      <c r="B606" s="499"/>
      <c r="C606" s="500"/>
      <c r="D606" s="500"/>
      <c r="E606" s="500"/>
      <c r="F606" s="469"/>
      <c r="G606" s="489"/>
      <c r="H606" s="497"/>
      <c r="I606" s="407" t="s">
        <v>2109</v>
      </c>
      <c r="J606" s="408" t="s">
        <v>2110</v>
      </c>
      <c r="K606" s="409">
        <v>10</v>
      </c>
    </row>
    <row r="607" spans="1:11">
      <c r="A607" s="517"/>
      <c r="B607" s="499"/>
      <c r="C607" s="500"/>
      <c r="D607" s="500"/>
      <c r="E607" s="500"/>
      <c r="F607" s="469"/>
      <c r="G607" s="489"/>
      <c r="H607" s="497"/>
      <c r="I607" s="407" t="s">
        <v>2111</v>
      </c>
      <c r="J607" s="424" t="s">
        <v>2112</v>
      </c>
      <c r="K607" s="409">
        <v>3.5</v>
      </c>
    </row>
    <row r="608" spans="1:11">
      <c r="A608" s="517"/>
      <c r="B608" s="499"/>
      <c r="C608" s="500"/>
      <c r="D608" s="500"/>
      <c r="E608" s="500"/>
      <c r="F608" s="471"/>
      <c r="G608" s="466"/>
      <c r="H608" s="467"/>
      <c r="I608" s="379" t="s">
        <v>2113</v>
      </c>
      <c r="J608" s="380" t="s">
        <v>2114</v>
      </c>
      <c r="K608" s="381">
        <v>2</v>
      </c>
    </row>
    <row r="609" spans="1:11">
      <c r="A609" s="517"/>
      <c r="B609" s="499"/>
      <c r="C609" s="500"/>
      <c r="D609" s="500"/>
      <c r="E609" s="500"/>
      <c r="F609" s="469" t="s">
        <v>940</v>
      </c>
      <c r="G609" s="489" t="s">
        <v>924</v>
      </c>
      <c r="H609" s="497">
        <f>MEDIAN(K609:K613)</f>
        <v>7.8</v>
      </c>
      <c r="I609" s="115" t="s">
        <v>1168</v>
      </c>
      <c r="J609" s="116" t="s">
        <v>1169</v>
      </c>
      <c r="K609" s="117">
        <v>12.8</v>
      </c>
    </row>
    <row r="610" spans="1:11">
      <c r="A610" s="517"/>
      <c r="B610" s="499"/>
      <c r="C610" s="500"/>
      <c r="D610" s="500"/>
      <c r="E610" s="500"/>
      <c r="F610" s="469"/>
      <c r="G610" s="489"/>
      <c r="H610" s="497"/>
      <c r="I610" s="115" t="s">
        <v>1170</v>
      </c>
      <c r="J610" s="116" t="s">
        <v>1171</v>
      </c>
      <c r="K610" s="117">
        <v>7.8</v>
      </c>
    </row>
    <row r="611" spans="1:11">
      <c r="A611" s="517"/>
      <c r="B611" s="499"/>
      <c r="C611" s="500"/>
      <c r="D611" s="500"/>
      <c r="E611" s="500"/>
      <c r="F611" s="469"/>
      <c r="G611" s="489"/>
      <c r="H611" s="497"/>
      <c r="I611" s="115" t="s">
        <v>1172</v>
      </c>
      <c r="J611" s="116" t="s">
        <v>1173</v>
      </c>
      <c r="K611" s="117">
        <v>6</v>
      </c>
    </row>
    <row r="612" spans="1:11">
      <c r="A612" s="517"/>
      <c r="B612" s="499"/>
      <c r="C612" s="500"/>
      <c r="D612" s="500"/>
      <c r="E612" s="500"/>
      <c r="F612" s="469"/>
      <c r="G612" s="489"/>
      <c r="H612" s="497"/>
      <c r="I612" s="115" t="s">
        <v>1176</v>
      </c>
      <c r="J612" s="116" t="s">
        <v>1177</v>
      </c>
      <c r="K612" s="117">
        <v>5.3</v>
      </c>
    </row>
    <row r="613" spans="1:11" ht="15" thickBot="1">
      <c r="A613" s="518"/>
      <c r="B613" s="519"/>
      <c r="C613" s="520"/>
      <c r="D613" s="520"/>
      <c r="E613" s="520"/>
      <c r="F613" s="521"/>
      <c r="G613" s="522"/>
      <c r="H613" s="523"/>
      <c r="I613" s="118" t="s">
        <v>1178</v>
      </c>
      <c r="J613" s="119" t="s">
        <v>1179</v>
      </c>
      <c r="K613" s="120">
        <v>10.3</v>
      </c>
    </row>
    <row r="615" spans="1:11">
      <c r="A615" s="501" t="s">
        <v>2121</v>
      </c>
    </row>
    <row r="616" spans="1:11">
      <c r="A616" s="502" t="s">
        <v>2122</v>
      </c>
    </row>
  </sheetData>
  <sheetProtection algorithmName="SHA-512" hashValue="3zxb3PLJSjycbWuOTaL8zT4AJSm8wiSSSA2afPTV0FguqmlmaZqUn9sMltGzh7mB7kfa7tfvqwMyEfx8EbvJLQ==" saltValue="HqZkzh/DzPynqXiRJ3UOvw==" spinCount="100000" sheet="1" formatCells="0" formatColumns="0" formatRows="0" insertColumns="0" insertRows="0" insertHyperlinks="0" deleteColumns="0" deleteRows="0" sort="0" autoFilter="0" pivotTables="0"/>
  <mergeCells count="6">
    <mergeCell ref="I1:K1"/>
    <mergeCell ref="A1:B1"/>
    <mergeCell ref="C1:C2"/>
    <mergeCell ref="D1:D2"/>
    <mergeCell ref="E1:E2"/>
    <mergeCell ref="F1:H1"/>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75"/>
  <sheetViews>
    <sheetView zoomScaleNormal="100" workbookViewId="0">
      <selection sqref="A1:B1"/>
    </sheetView>
  </sheetViews>
  <sheetFormatPr defaultRowHeight="14.25"/>
  <cols>
    <col min="1" max="1" width="5" style="79" customWidth="1"/>
    <col min="2" max="2" width="87.140625" style="78" customWidth="1"/>
    <col min="3" max="3" width="8.42578125" style="78" customWidth="1"/>
    <col min="4" max="4" width="11.85546875" style="78" customWidth="1"/>
    <col min="5" max="5" width="13.5703125" style="78" customWidth="1"/>
    <col min="6" max="6" width="5.5703125" style="79" customWidth="1"/>
    <col min="7" max="7" width="92.42578125" style="78" customWidth="1"/>
    <col min="8" max="8" width="5.5703125" style="78" customWidth="1"/>
    <col min="9" max="9" width="8.7109375" style="78" customWidth="1"/>
    <col min="10" max="10" width="160.7109375" style="78" customWidth="1"/>
    <col min="11" max="11" width="6.7109375" style="78" customWidth="1"/>
    <col min="12" max="16384" width="9.140625" style="78"/>
  </cols>
  <sheetData>
    <row r="1" spans="1:11">
      <c r="A1" s="537" t="s">
        <v>1853</v>
      </c>
      <c r="B1" s="534"/>
      <c r="C1" s="535" t="s">
        <v>46</v>
      </c>
      <c r="D1" s="535" t="s">
        <v>1045</v>
      </c>
      <c r="E1" s="535" t="s">
        <v>1046</v>
      </c>
      <c r="F1" s="534" t="s">
        <v>1853</v>
      </c>
      <c r="G1" s="534"/>
      <c r="H1" s="534"/>
      <c r="I1" s="538" t="s">
        <v>43</v>
      </c>
      <c r="J1" s="532"/>
      <c r="K1" s="533"/>
    </row>
    <row r="2" spans="1:11" ht="15" thickBot="1">
      <c r="A2" s="291" t="s">
        <v>0</v>
      </c>
      <c r="B2" s="5" t="s">
        <v>44</v>
      </c>
      <c r="C2" s="536"/>
      <c r="D2" s="536"/>
      <c r="E2" s="536"/>
      <c r="F2" s="5" t="s">
        <v>0</v>
      </c>
      <c r="G2" s="5" t="s">
        <v>44</v>
      </c>
      <c r="H2" s="5" t="s">
        <v>45</v>
      </c>
      <c r="I2" s="503" t="s">
        <v>0</v>
      </c>
      <c r="J2" s="50" t="s">
        <v>1024</v>
      </c>
      <c r="K2" s="51" t="s">
        <v>45</v>
      </c>
    </row>
    <row r="3" spans="1:11">
      <c r="A3" s="506">
        <v>513</v>
      </c>
      <c r="B3" s="105" t="s">
        <v>2070</v>
      </c>
      <c r="C3" s="111">
        <f>MEDIAN(H3,H19,H22,H31,H40,H44)</f>
        <v>2.04</v>
      </c>
      <c r="D3" s="112" t="s">
        <v>1048</v>
      </c>
      <c r="E3" s="112" t="s">
        <v>1047</v>
      </c>
      <c r="F3" s="98">
        <v>411</v>
      </c>
      <c r="G3" s="105" t="s">
        <v>2057</v>
      </c>
      <c r="H3" s="446">
        <v>2.08</v>
      </c>
      <c r="I3" s="115" t="s">
        <v>1347</v>
      </c>
      <c r="J3" s="116" t="s">
        <v>1348</v>
      </c>
      <c r="K3" s="504">
        <v>2.5</v>
      </c>
    </row>
    <row r="4" spans="1:11">
      <c r="A4" s="507"/>
      <c r="B4" s="105"/>
      <c r="C4" s="111"/>
      <c r="D4" s="112"/>
      <c r="E4" s="112"/>
      <c r="F4" s="98"/>
      <c r="G4" s="105"/>
      <c r="H4" s="447"/>
      <c r="I4" s="115" t="s">
        <v>1349</v>
      </c>
      <c r="J4" s="116" t="s">
        <v>1350</v>
      </c>
      <c r="K4" s="117">
        <v>2</v>
      </c>
    </row>
    <row r="5" spans="1:11">
      <c r="A5" s="507"/>
      <c r="B5" s="105"/>
      <c r="C5" s="111"/>
      <c r="D5" s="112"/>
      <c r="E5" s="112"/>
      <c r="F5" s="98"/>
      <c r="G5" s="105"/>
      <c r="H5" s="447"/>
      <c r="I5" s="115" t="s">
        <v>1361</v>
      </c>
      <c r="J5" s="116" t="s">
        <v>1351</v>
      </c>
      <c r="K5" s="117">
        <v>3</v>
      </c>
    </row>
    <row r="6" spans="1:11">
      <c r="A6" s="507"/>
      <c r="B6" s="105"/>
      <c r="C6" s="111"/>
      <c r="D6" s="112"/>
      <c r="E6" s="112"/>
      <c r="F6" s="98"/>
      <c r="G6" s="105"/>
      <c r="H6" s="447"/>
      <c r="I6" s="115" t="s">
        <v>1352</v>
      </c>
      <c r="J6" s="116" t="s">
        <v>1353</v>
      </c>
      <c r="K6" s="117">
        <v>2.2999999999999998</v>
      </c>
    </row>
    <row r="7" spans="1:11">
      <c r="A7" s="507"/>
      <c r="B7" s="105"/>
      <c r="C7" s="111"/>
      <c r="D7" s="112"/>
      <c r="E7" s="112"/>
      <c r="F7" s="98"/>
      <c r="G7" s="105"/>
      <c r="H7" s="447"/>
      <c r="I7" s="115" t="s">
        <v>1359</v>
      </c>
      <c r="J7" s="116" t="s">
        <v>1360</v>
      </c>
      <c r="K7" s="117">
        <v>3</v>
      </c>
    </row>
    <row r="8" spans="1:11">
      <c r="A8" s="507"/>
      <c r="B8" s="105"/>
      <c r="C8" s="111"/>
      <c r="D8" s="112"/>
      <c r="E8" s="112"/>
      <c r="F8" s="98"/>
      <c r="G8" s="105"/>
      <c r="H8" s="447"/>
      <c r="I8" s="115" t="s">
        <v>1362</v>
      </c>
      <c r="J8" s="116" t="s">
        <v>1363</v>
      </c>
      <c r="K8" s="117">
        <v>2</v>
      </c>
    </row>
    <row r="9" spans="1:11">
      <c r="A9" s="507"/>
      <c r="B9" s="105"/>
      <c r="C9" s="111"/>
      <c r="D9" s="112"/>
      <c r="E9" s="112"/>
      <c r="F9" s="98"/>
      <c r="G9" s="105"/>
      <c r="H9" s="447"/>
      <c r="I9" s="115" t="s">
        <v>1364</v>
      </c>
      <c r="J9" s="116" t="s">
        <v>1365</v>
      </c>
      <c r="K9" s="117">
        <v>1.5</v>
      </c>
    </row>
    <row r="10" spans="1:11">
      <c r="A10" s="507"/>
      <c r="B10" s="105"/>
      <c r="C10" s="111"/>
      <c r="D10" s="112"/>
      <c r="E10" s="112"/>
      <c r="F10" s="98"/>
      <c r="G10" s="105"/>
      <c r="H10" s="447"/>
      <c r="I10" s="379" t="s">
        <v>1366</v>
      </c>
      <c r="J10" s="380" t="s">
        <v>1367</v>
      </c>
      <c r="K10" s="131">
        <v>2</v>
      </c>
    </row>
    <row r="11" spans="1:11">
      <c r="A11" s="507"/>
      <c r="B11" s="105"/>
      <c r="C11" s="111"/>
      <c r="D11" s="112"/>
      <c r="E11" s="112"/>
      <c r="F11" s="98"/>
      <c r="G11" s="105"/>
      <c r="H11" s="447"/>
      <c r="I11" s="407" t="s">
        <v>1126</v>
      </c>
      <c r="J11" s="408" t="s">
        <v>1127</v>
      </c>
      <c r="K11" s="409">
        <v>1.3</v>
      </c>
    </row>
    <row r="12" spans="1:11">
      <c r="A12" s="507"/>
      <c r="B12" s="105"/>
      <c r="C12" s="111"/>
      <c r="D12" s="112"/>
      <c r="E12" s="112"/>
      <c r="F12" s="98"/>
      <c r="G12" s="105"/>
      <c r="H12" s="447"/>
      <c r="I12" s="379" t="s">
        <v>1053</v>
      </c>
      <c r="J12" s="380" t="s">
        <v>1054</v>
      </c>
      <c r="K12" s="381">
        <v>1.5</v>
      </c>
    </row>
    <row r="13" spans="1:11">
      <c r="A13" s="507"/>
      <c r="B13" s="105"/>
      <c r="C13" s="111"/>
      <c r="D13" s="112"/>
      <c r="E13" s="112"/>
      <c r="F13" s="98"/>
      <c r="G13" s="105"/>
      <c r="H13" s="447"/>
      <c r="I13" s="407" t="s">
        <v>1349</v>
      </c>
      <c r="J13" s="408" t="s">
        <v>1350</v>
      </c>
      <c r="K13" s="117">
        <v>2</v>
      </c>
    </row>
    <row r="14" spans="1:11">
      <c r="A14" s="507"/>
      <c r="B14" s="105"/>
      <c r="C14" s="111"/>
      <c r="D14" s="112"/>
      <c r="E14" s="112"/>
      <c r="F14" s="98"/>
      <c r="G14" s="105"/>
      <c r="H14" s="447"/>
      <c r="I14" s="379" t="s">
        <v>1361</v>
      </c>
      <c r="J14" s="380" t="s">
        <v>1351</v>
      </c>
      <c r="K14" s="131">
        <v>3</v>
      </c>
    </row>
    <row r="15" spans="1:11">
      <c r="A15" s="507"/>
      <c r="B15" s="105"/>
      <c r="C15" s="111"/>
      <c r="D15" s="112"/>
      <c r="E15" s="112"/>
      <c r="F15" s="98"/>
      <c r="G15" s="105"/>
      <c r="H15" s="447"/>
      <c r="I15" s="115" t="s">
        <v>1349</v>
      </c>
      <c r="J15" s="116" t="s">
        <v>1350</v>
      </c>
      <c r="K15" s="117">
        <v>2</v>
      </c>
    </row>
    <row r="16" spans="1:11">
      <c r="A16" s="507"/>
      <c r="B16" s="105"/>
      <c r="C16" s="111"/>
      <c r="D16" s="112"/>
      <c r="E16" s="112"/>
      <c r="F16" s="98"/>
      <c r="G16" s="105"/>
      <c r="H16" s="447"/>
      <c r="I16" s="115" t="s">
        <v>1361</v>
      </c>
      <c r="J16" s="116" t="s">
        <v>1351</v>
      </c>
      <c r="K16" s="117">
        <v>3</v>
      </c>
    </row>
    <row r="17" spans="1:11">
      <c r="A17" s="507"/>
      <c r="B17" s="105"/>
      <c r="C17" s="111"/>
      <c r="D17" s="112"/>
      <c r="E17" s="112"/>
      <c r="F17" s="98"/>
      <c r="G17" s="105"/>
      <c r="H17" s="447"/>
      <c r="I17" s="115" t="s">
        <v>1362</v>
      </c>
      <c r="J17" s="116" t="s">
        <v>1363</v>
      </c>
      <c r="K17" s="117">
        <v>2</v>
      </c>
    </row>
    <row r="18" spans="1:11">
      <c r="A18" s="507"/>
      <c r="B18" s="105"/>
      <c r="C18" s="111"/>
      <c r="D18" s="112"/>
      <c r="E18" s="112"/>
      <c r="F18" s="125"/>
      <c r="G18" s="144"/>
      <c r="H18" s="448"/>
      <c r="I18" s="129" t="s">
        <v>1364</v>
      </c>
      <c r="J18" s="130" t="s">
        <v>1365</v>
      </c>
      <c r="K18" s="131">
        <v>1.5</v>
      </c>
    </row>
    <row r="19" spans="1:11">
      <c r="A19" s="508"/>
      <c r="B19" s="99"/>
      <c r="C19" s="111"/>
      <c r="D19" s="263"/>
      <c r="E19" s="263"/>
      <c r="F19" s="98">
        <v>412</v>
      </c>
      <c r="G19" s="105" t="s">
        <v>1956</v>
      </c>
      <c r="H19" s="447">
        <f>MEDIAN(K19:K21)</f>
        <v>2</v>
      </c>
      <c r="I19" s="407" t="s">
        <v>1349</v>
      </c>
      <c r="J19" s="408" t="s">
        <v>1350</v>
      </c>
      <c r="K19" s="409">
        <v>2</v>
      </c>
    </row>
    <row r="20" spans="1:11">
      <c r="A20" s="508"/>
      <c r="B20" s="99"/>
      <c r="C20" s="111"/>
      <c r="D20" s="263"/>
      <c r="E20" s="263"/>
      <c r="F20" s="98"/>
      <c r="G20" s="105"/>
      <c r="H20" s="447"/>
      <c r="I20" s="407" t="s">
        <v>1361</v>
      </c>
      <c r="J20" s="408" t="s">
        <v>1351</v>
      </c>
      <c r="K20" s="409">
        <v>3</v>
      </c>
    </row>
    <row r="21" spans="1:11">
      <c r="A21" s="508"/>
      <c r="B21" s="99"/>
      <c r="C21" s="111"/>
      <c r="D21" s="263"/>
      <c r="E21" s="263"/>
      <c r="F21" s="125"/>
      <c r="G21" s="144"/>
      <c r="H21" s="448"/>
      <c r="I21" s="379" t="s">
        <v>1362</v>
      </c>
      <c r="J21" s="380" t="s">
        <v>1363</v>
      </c>
      <c r="K21" s="381">
        <v>2</v>
      </c>
    </row>
    <row r="22" spans="1:11">
      <c r="A22" s="508"/>
      <c r="B22" s="99"/>
      <c r="C22" s="111"/>
      <c r="D22" s="263"/>
      <c r="E22" s="263"/>
      <c r="F22" s="98">
        <v>413</v>
      </c>
      <c r="G22" s="105" t="s">
        <v>2058</v>
      </c>
      <c r="H22" s="447">
        <v>2.2000000000000002</v>
      </c>
      <c r="I22" s="407" t="s">
        <v>429</v>
      </c>
      <c r="J22" s="408" t="s">
        <v>1354</v>
      </c>
      <c r="K22" s="409">
        <v>2.2000000000000002</v>
      </c>
    </row>
    <row r="23" spans="1:11">
      <c r="A23" s="508"/>
      <c r="B23" s="99"/>
      <c r="C23" s="111"/>
      <c r="D23" s="263"/>
      <c r="E23" s="263"/>
      <c r="F23" s="98"/>
      <c r="G23" s="105"/>
      <c r="H23" s="447"/>
      <c r="I23" s="407" t="s">
        <v>1355</v>
      </c>
      <c r="J23" s="408" t="s">
        <v>1356</v>
      </c>
      <c r="K23" s="409">
        <v>2.8</v>
      </c>
    </row>
    <row r="24" spans="1:11">
      <c r="A24" s="508"/>
      <c r="B24" s="99"/>
      <c r="C24" s="111"/>
      <c r="D24" s="263"/>
      <c r="E24" s="263"/>
      <c r="F24" s="98"/>
      <c r="G24" s="105"/>
      <c r="H24" s="447"/>
      <c r="I24" s="407" t="s">
        <v>1357</v>
      </c>
      <c r="J24" s="408" t="s">
        <v>1358</v>
      </c>
      <c r="K24" s="409">
        <v>3.5</v>
      </c>
    </row>
    <row r="25" spans="1:11">
      <c r="A25" s="508"/>
      <c r="B25" s="99"/>
      <c r="C25" s="111"/>
      <c r="D25" s="263"/>
      <c r="E25" s="263"/>
      <c r="F25" s="98"/>
      <c r="G25" s="105"/>
      <c r="H25" s="447"/>
      <c r="I25" s="407" t="s">
        <v>1370</v>
      </c>
      <c r="J25" s="408" t="s">
        <v>1371</v>
      </c>
      <c r="K25" s="409">
        <v>5.8</v>
      </c>
    </row>
    <row r="26" spans="1:11">
      <c r="A26" s="508"/>
      <c r="B26" s="99"/>
      <c r="C26" s="111"/>
      <c r="D26" s="263"/>
      <c r="E26" s="263"/>
      <c r="F26" s="98"/>
      <c r="G26" s="105"/>
      <c r="H26" s="447"/>
      <c r="I26" s="407" t="s">
        <v>1126</v>
      </c>
      <c r="J26" s="408" t="s">
        <v>1127</v>
      </c>
      <c r="K26" s="409">
        <v>1.3</v>
      </c>
    </row>
    <row r="27" spans="1:11">
      <c r="A27" s="508"/>
      <c r="B27" s="99"/>
      <c r="C27" s="111"/>
      <c r="D27" s="263"/>
      <c r="E27" s="263"/>
      <c r="F27" s="98"/>
      <c r="G27" s="105"/>
      <c r="H27" s="447"/>
      <c r="I27" s="407" t="s">
        <v>1053</v>
      </c>
      <c r="J27" s="408" t="s">
        <v>1054</v>
      </c>
      <c r="K27" s="409">
        <v>1.5</v>
      </c>
    </row>
    <row r="28" spans="1:11">
      <c r="A28" s="508"/>
      <c r="B28" s="99"/>
      <c r="C28" s="111"/>
      <c r="D28" s="263"/>
      <c r="E28" s="263"/>
      <c r="F28" s="98"/>
      <c r="G28" s="105"/>
      <c r="H28" s="447"/>
      <c r="I28" s="379" t="s">
        <v>1118</v>
      </c>
      <c r="J28" s="380" t="s">
        <v>1119</v>
      </c>
      <c r="K28" s="381">
        <v>1.3</v>
      </c>
    </row>
    <row r="29" spans="1:11">
      <c r="A29" s="508"/>
      <c r="B29" s="99"/>
      <c r="C29" s="111"/>
      <c r="D29" s="263"/>
      <c r="E29" s="263"/>
      <c r="F29" s="98"/>
      <c r="G29" s="105"/>
      <c r="H29" s="447"/>
      <c r="I29" s="407" t="s">
        <v>1107</v>
      </c>
      <c r="J29" s="408" t="s">
        <v>1108</v>
      </c>
      <c r="K29" s="505">
        <v>1.3</v>
      </c>
    </row>
    <row r="30" spans="1:11">
      <c r="A30" s="508"/>
      <c r="B30" s="99"/>
      <c r="C30" s="111"/>
      <c r="D30" s="263"/>
      <c r="E30" s="263"/>
      <c r="F30" s="125"/>
      <c r="G30" s="144"/>
      <c r="H30" s="448"/>
      <c r="I30" s="379" t="s">
        <v>1053</v>
      </c>
      <c r="J30" s="380" t="s">
        <v>1054</v>
      </c>
      <c r="K30" s="381">
        <v>1.5</v>
      </c>
    </row>
    <row r="31" spans="1:11">
      <c r="A31" s="508"/>
      <c r="B31" s="99"/>
      <c r="C31" s="111"/>
      <c r="D31" s="263"/>
      <c r="E31" s="263"/>
      <c r="F31" s="98">
        <v>414</v>
      </c>
      <c r="G31" s="105" t="s">
        <v>2059</v>
      </c>
      <c r="H31" s="447">
        <v>1.98</v>
      </c>
      <c r="I31" s="407" t="s">
        <v>429</v>
      </c>
      <c r="J31" s="408" t="s">
        <v>1354</v>
      </c>
      <c r="K31" s="409">
        <v>2.2000000000000002</v>
      </c>
    </row>
    <row r="32" spans="1:11">
      <c r="A32" s="508"/>
      <c r="B32" s="99"/>
      <c r="C32" s="111"/>
      <c r="D32" s="263"/>
      <c r="E32" s="263"/>
      <c r="F32" s="98"/>
      <c r="G32" s="105"/>
      <c r="H32" s="447"/>
      <c r="I32" s="407" t="s">
        <v>1355</v>
      </c>
      <c r="J32" s="408" t="s">
        <v>1356</v>
      </c>
      <c r="K32" s="409">
        <v>2.8</v>
      </c>
    </row>
    <row r="33" spans="1:11">
      <c r="A33" s="508"/>
      <c r="B33" s="99"/>
      <c r="C33" s="111"/>
      <c r="D33" s="263"/>
      <c r="E33" s="263"/>
      <c r="F33" s="98"/>
      <c r="G33" s="105"/>
      <c r="H33" s="447"/>
      <c r="I33" s="407" t="s">
        <v>1357</v>
      </c>
      <c r="J33" s="408" t="s">
        <v>1358</v>
      </c>
      <c r="K33" s="409">
        <v>3.5</v>
      </c>
    </row>
    <row r="34" spans="1:11">
      <c r="A34" s="508"/>
      <c r="B34" s="99"/>
      <c r="C34" s="111"/>
      <c r="D34" s="263"/>
      <c r="E34" s="263"/>
      <c r="F34" s="98"/>
      <c r="G34" s="105"/>
      <c r="H34" s="447"/>
      <c r="I34" s="407" t="s">
        <v>1370</v>
      </c>
      <c r="J34" s="408" t="s">
        <v>1371</v>
      </c>
      <c r="K34" s="409">
        <v>5.8</v>
      </c>
    </row>
    <row r="35" spans="1:11">
      <c r="A35" s="508"/>
      <c r="B35" s="99"/>
      <c r="C35" s="111"/>
      <c r="D35" s="263"/>
      <c r="E35" s="263"/>
      <c r="F35" s="98"/>
      <c r="G35" s="105"/>
      <c r="H35" s="447"/>
      <c r="I35" s="407" t="s">
        <v>1126</v>
      </c>
      <c r="J35" s="408" t="s">
        <v>1127</v>
      </c>
      <c r="K35" s="409">
        <v>1.3</v>
      </c>
    </row>
    <row r="36" spans="1:11">
      <c r="A36" s="508"/>
      <c r="B36" s="99"/>
      <c r="C36" s="111"/>
      <c r="D36" s="263"/>
      <c r="E36" s="263"/>
      <c r="F36" s="98"/>
      <c r="G36" s="105"/>
      <c r="H36" s="447"/>
      <c r="I36" s="407" t="s">
        <v>1053</v>
      </c>
      <c r="J36" s="408" t="s">
        <v>1054</v>
      </c>
      <c r="K36" s="409">
        <v>1.5</v>
      </c>
    </row>
    <row r="37" spans="1:11">
      <c r="A37" s="508"/>
      <c r="B37" s="99"/>
      <c r="C37" s="111"/>
      <c r="D37" s="263"/>
      <c r="E37" s="263"/>
      <c r="F37" s="98"/>
      <c r="G37" s="105"/>
      <c r="H37" s="447"/>
      <c r="I37" s="379" t="s">
        <v>1118</v>
      </c>
      <c r="J37" s="380" t="s">
        <v>1119</v>
      </c>
      <c r="K37" s="381">
        <v>1.3</v>
      </c>
    </row>
    <row r="38" spans="1:11">
      <c r="A38" s="508"/>
      <c r="B38" s="99"/>
      <c r="C38" s="111"/>
      <c r="D38" s="263"/>
      <c r="E38" s="263"/>
      <c r="F38" s="98"/>
      <c r="G38" s="105"/>
      <c r="H38" s="447"/>
      <c r="I38" s="115" t="s">
        <v>1053</v>
      </c>
      <c r="J38" s="116" t="s">
        <v>1054</v>
      </c>
      <c r="K38" s="117">
        <v>1.5</v>
      </c>
    </row>
    <row r="39" spans="1:11">
      <c r="A39" s="508"/>
      <c r="B39" s="99"/>
      <c r="C39" s="111"/>
      <c r="D39" s="263"/>
      <c r="E39" s="263"/>
      <c r="F39" s="125"/>
      <c r="G39" s="144"/>
      <c r="H39" s="448"/>
      <c r="I39" s="129" t="s">
        <v>1362</v>
      </c>
      <c r="J39" s="130" t="s">
        <v>1363</v>
      </c>
      <c r="K39" s="131">
        <v>2</v>
      </c>
    </row>
    <row r="40" spans="1:11">
      <c r="A40" s="508"/>
      <c r="B40" s="99"/>
      <c r="C40" s="111"/>
      <c r="D40" s="263"/>
      <c r="E40" s="263"/>
      <c r="F40" s="98">
        <v>415</v>
      </c>
      <c r="G40" s="105" t="s">
        <v>2031</v>
      </c>
      <c r="H40" s="447">
        <f>MEDIAN(K40:K43)</f>
        <v>3.15</v>
      </c>
      <c r="I40" s="115" t="s">
        <v>429</v>
      </c>
      <c r="J40" s="116" t="s">
        <v>2032</v>
      </c>
      <c r="K40" s="117">
        <v>2.2000000000000002</v>
      </c>
    </row>
    <row r="41" spans="1:11">
      <c r="A41" s="508"/>
      <c r="B41" s="99"/>
      <c r="C41" s="111"/>
      <c r="D41" s="263"/>
      <c r="E41" s="263"/>
      <c r="F41" s="98"/>
      <c r="G41" s="105"/>
      <c r="H41" s="447"/>
      <c r="I41" s="115" t="s">
        <v>1355</v>
      </c>
      <c r="J41" s="116" t="s">
        <v>1356</v>
      </c>
      <c r="K41" s="117">
        <v>2.8</v>
      </c>
    </row>
    <row r="42" spans="1:11">
      <c r="A42" s="508"/>
      <c r="B42" s="99"/>
      <c r="C42" s="111"/>
      <c r="D42" s="263"/>
      <c r="E42" s="263"/>
      <c r="F42" s="98"/>
      <c r="G42" s="105"/>
      <c r="H42" s="447"/>
      <c r="I42" s="115" t="s">
        <v>1357</v>
      </c>
      <c r="J42" s="116" t="s">
        <v>1358</v>
      </c>
      <c r="K42" s="117">
        <v>3.5</v>
      </c>
    </row>
    <row r="43" spans="1:11">
      <c r="A43" s="508"/>
      <c r="B43" s="99"/>
      <c r="C43" s="111"/>
      <c r="D43" s="263"/>
      <c r="E43" s="263"/>
      <c r="F43" s="125"/>
      <c r="G43" s="144"/>
      <c r="H43" s="448"/>
      <c r="I43" s="129" t="s">
        <v>1370</v>
      </c>
      <c r="J43" s="130" t="s">
        <v>1371</v>
      </c>
      <c r="K43" s="131">
        <v>5.8</v>
      </c>
    </row>
    <row r="44" spans="1:11">
      <c r="A44" s="508"/>
      <c r="B44" s="99"/>
      <c r="C44" s="111"/>
      <c r="D44" s="263"/>
      <c r="E44" s="263"/>
      <c r="F44" s="98">
        <v>416</v>
      </c>
      <c r="G44" s="105" t="s">
        <v>593</v>
      </c>
      <c r="H44" s="447">
        <f>MEDIAN(K44:K46)</f>
        <v>1.3</v>
      </c>
      <c r="I44" s="115" t="s">
        <v>1126</v>
      </c>
      <c r="J44" s="116" t="s">
        <v>1127</v>
      </c>
      <c r="K44" s="117">
        <v>1.3</v>
      </c>
    </row>
    <row r="45" spans="1:11">
      <c r="A45" s="508"/>
      <c r="B45" s="99"/>
      <c r="C45" s="111"/>
      <c r="D45" s="263"/>
      <c r="E45" s="263"/>
      <c r="F45" s="98"/>
      <c r="G45" s="105"/>
      <c r="H45" s="447"/>
      <c r="I45" s="115" t="s">
        <v>1057</v>
      </c>
      <c r="J45" s="116" t="s">
        <v>1058</v>
      </c>
      <c r="K45" s="117">
        <v>1.3</v>
      </c>
    </row>
    <row r="46" spans="1:11">
      <c r="A46" s="509"/>
      <c r="B46" s="126"/>
      <c r="C46" s="127"/>
      <c r="D46" s="343"/>
      <c r="E46" s="343"/>
      <c r="F46" s="125"/>
      <c r="G46" s="144"/>
      <c r="H46" s="448"/>
      <c r="I46" s="129" t="s">
        <v>1061</v>
      </c>
      <c r="J46" s="130" t="s">
        <v>1062</v>
      </c>
      <c r="K46" s="131">
        <v>1.3</v>
      </c>
    </row>
    <row r="47" spans="1:11">
      <c r="A47" s="507">
        <v>514</v>
      </c>
      <c r="B47" s="105" t="s">
        <v>2071</v>
      </c>
      <c r="C47" s="111">
        <f>MEDIAN(H47:H59)</f>
        <v>1.5</v>
      </c>
      <c r="D47" s="112" t="s">
        <v>1048</v>
      </c>
      <c r="E47" s="112" t="s">
        <v>1048</v>
      </c>
      <c r="F47" s="98">
        <v>421</v>
      </c>
      <c r="G47" s="105" t="s">
        <v>1959</v>
      </c>
      <c r="H47" s="447">
        <f>MEDIAN(K47:K49)</f>
        <v>3</v>
      </c>
      <c r="I47" s="407" t="s">
        <v>431</v>
      </c>
      <c r="J47" s="408" t="s">
        <v>1479</v>
      </c>
      <c r="K47" s="409">
        <v>4</v>
      </c>
    </row>
    <row r="48" spans="1:11">
      <c r="A48" s="507"/>
      <c r="B48" s="105"/>
      <c r="C48" s="111"/>
      <c r="D48" s="112"/>
      <c r="E48" s="112"/>
      <c r="F48" s="98"/>
      <c r="G48" s="105"/>
      <c r="H48" s="447"/>
      <c r="I48" s="407" t="s">
        <v>1480</v>
      </c>
      <c r="J48" s="408" t="s">
        <v>1481</v>
      </c>
      <c r="K48" s="409">
        <v>2.2999999999999998</v>
      </c>
    </row>
    <row r="49" spans="1:11">
      <c r="A49" s="507"/>
      <c r="B49" s="105"/>
      <c r="C49" s="111"/>
      <c r="D49" s="112"/>
      <c r="E49" s="112"/>
      <c r="F49" s="125"/>
      <c r="G49" s="144"/>
      <c r="H49" s="448"/>
      <c r="I49" s="379" t="s">
        <v>1368</v>
      </c>
      <c r="J49" s="380" t="s">
        <v>1369</v>
      </c>
      <c r="K49" s="381">
        <v>3</v>
      </c>
    </row>
    <row r="50" spans="1:11">
      <c r="A50" s="508"/>
      <c r="B50" s="99"/>
      <c r="C50" s="111"/>
      <c r="D50" s="263"/>
      <c r="E50" s="263"/>
      <c r="F50" s="98">
        <v>422</v>
      </c>
      <c r="G50" s="105" t="s">
        <v>1960</v>
      </c>
      <c r="H50" s="447">
        <f>MEDIAN(K50:K54)</f>
        <v>3</v>
      </c>
      <c r="I50" s="407" t="s">
        <v>1471</v>
      </c>
      <c r="J50" s="408" t="s">
        <v>1472</v>
      </c>
      <c r="K50" s="409">
        <v>3</v>
      </c>
    </row>
    <row r="51" spans="1:11">
      <c r="A51" s="508"/>
      <c r="B51" s="99"/>
      <c r="C51" s="111"/>
      <c r="D51" s="263"/>
      <c r="E51" s="263"/>
      <c r="F51" s="98"/>
      <c r="G51" s="105"/>
      <c r="H51" s="447"/>
      <c r="I51" s="407" t="s">
        <v>1368</v>
      </c>
      <c r="J51" s="408" t="s">
        <v>1369</v>
      </c>
      <c r="K51" s="409">
        <v>3</v>
      </c>
    </row>
    <row r="52" spans="1:11">
      <c r="A52" s="508"/>
      <c r="B52" s="99"/>
      <c r="C52" s="111"/>
      <c r="D52" s="263"/>
      <c r="E52" s="263"/>
      <c r="F52" s="98"/>
      <c r="G52" s="105"/>
      <c r="H52" s="447"/>
      <c r="I52" s="407" t="s">
        <v>1043</v>
      </c>
      <c r="J52" s="408" t="s">
        <v>1044</v>
      </c>
      <c r="K52" s="409">
        <v>1.5</v>
      </c>
    </row>
    <row r="53" spans="1:11">
      <c r="A53" s="508"/>
      <c r="B53" s="99"/>
      <c r="C53" s="111"/>
      <c r="D53" s="263"/>
      <c r="E53" s="263"/>
      <c r="F53" s="98"/>
      <c r="G53" s="105"/>
      <c r="H53" s="447"/>
      <c r="I53" s="407" t="s">
        <v>431</v>
      </c>
      <c r="J53" s="408" t="s">
        <v>1479</v>
      </c>
      <c r="K53" s="409">
        <v>4</v>
      </c>
    </row>
    <row r="54" spans="1:11">
      <c r="A54" s="508"/>
      <c r="B54" s="99"/>
      <c r="C54" s="111"/>
      <c r="D54" s="263"/>
      <c r="E54" s="263"/>
      <c r="F54" s="125"/>
      <c r="G54" s="144"/>
      <c r="H54" s="448"/>
      <c r="I54" s="379" t="s">
        <v>1480</v>
      </c>
      <c r="J54" s="380" t="s">
        <v>1481</v>
      </c>
      <c r="K54" s="381">
        <v>2.2999999999999998</v>
      </c>
    </row>
    <row r="55" spans="1:11">
      <c r="A55" s="508"/>
      <c r="B55" s="99"/>
      <c r="C55" s="111"/>
      <c r="D55" s="263"/>
      <c r="E55" s="263"/>
      <c r="F55" s="98">
        <v>423</v>
      </c>
      <c r="G55" s="105" t="s">
        <v>2034</v>
      </c>
      <c r="H55" s="447">
        <f>MEDIAN(K55:K57)</f>
        <v>1.3</v>
      </c>
      <c r="I55" s="115" t="s">
        <v>1118</v>
      </c>
      <c r="J55" s="116" t="s">
        <v>1119</v>
      </c>
      <c r="K55" s="117">
        <v>1.3</v>
      </c>
    </row>
    <row r="56" spans="1:11">
      <c r="A56" s="508"/>
      <c r="B56" s="99"/>
      <c r="C56" s="111"/>
      <c r="D56" s="263"/>
      <c r="E56" s="263"/>
      <c r="F56" s="98"/>
      <c r="G56" s="105"/>
      <c r="H56" s="447"/>
      <c r="I56" s="115" t="s">
        <v>1120</v>
      </c>
      <c r="J56" s="116" t="s">
        <v>1121</v>
      </c>
      <c r="K56" s="117">
        <v>1.3</v>
      </c>
    </row>
    <row r="57" spans="1:11">
      <c r="A57" s="508"/>
      <c r="B57" s="99"/>
      <c r="C57" s="111"/>
      <c r="D57" s="263"/>
      <c r="E57" s="263"/>
      <c r="F57" s="125"/>
      <c r="G57" s="144"/>
      <c r="H57" s="448"/>
      <c r="I57" s="129" t="s">
        <v>1053</v>
      </c>
      <c r="J57" s="130" t="s">
        <v>1054</v>
      </c>
      <c r="K57" s="131">
        <v>1.5</v>
      </c>
    </row>
    <row r="58" spans="1:11">
      <c r="A58" s="508"/>
      <c r="B58" s="99"/>
      <c r="C58" s="111"/>
      <c r="D58" s="263"/>
      <c r="E58" s="263"/>
      <c r="F58" s="449">
        <v>424</v>
      </c>
      <c r="G58" s="283" t="s">
        <v>2035</v>
      </c>
      <c r="H58" s="450">
        <v>1.5</v>
      </c>
      <c r="I58" s="129" t="s">
        <v>1053</v>
      </c>
      <c r="J58" s="130" t="s">
        <v>1054</v>
      </c>
      <c r="K58" s="131">
        <v>1.5</v>
      </c>
    </row>
    <row r="59" spans="1:11">
      <c r="A59" s="508"/>
      <c r="B59" s="99"/>
      <c r="C59" s="111"/>
      <c r="D59" s="263"/>
      <c r="E59" s="263"/>
      <c r="F59" s="98">
        <v>425</v>
      </c>
      <c r="G59" s="105" t="s">
        <v>1958</v>
      </c>
      <c r="H59" s="447">
        <f>MEDIAN(K59:K61)</f>
        <v>1.3</v>
      </c>
      <c r="I59" s="115" t="s">
        <v>1126</v>
      </c>
      <c r="J59" s="116" t="s">
        <v>1127</v>
      </c>
      <c r="K59" s="117">
        <v>1.3</v>
      </c>
    </row>
    <row r="60" spans="1:11">
      <c r="A60" s="508"/>
      <c r="B60" s="99"/>
      <c r="C60" s="111"/>
      <c r="D60" s="263"/>
      <c r="E60" s="263"/>
      <c r="F60" s="98"/>
      <c r="G60" s="105"/>
      <c r="H60" s="447"/>
      <c r="I60" s="115" t="s">
        <v>1057</v>
      </c>
      <c r="J60" s="116" t="s">
        <v>1058</v>
      </c>
      <c r="K60" s="117">
        <v>1.3</v>
      </c>
    </row>
    <row r="61" spans="1:11">
      <c r="A61" s="509"/>
      <c r="B61" s="126"/>
      <c r="C61" s="127"/>
      <c r="D61" s="343"/>
      <c r="E61" s="343"/>
      <c r="F61" s="125"/>
      <c r="G61" s="144"/>
      <c r="H61" s="448"/>
      <c r="I61" s="129" t="s">
        <v>1061</v>
      </c>
      <c r="J61" s="130" t="s">
        <v>1062</v>
      </c>
      <c r="K61" s="131">
        <v>1.3</v>
      </c>
    </row>
    <row r="62" spans="1:11" ht="14.25" customHeight="1">
      <c r="A62" s="507" t="s">
        <v>2073</v>
      </c>
      <c r="B62" s="107" t="s">
        <v>2072</v>
      </c>
      <c r="C62" s="111">
        <f>MEDIAN(H62:H66)</f>
        <v>1.8</v>
      </c>
      <c r="D62" s="112" t="s">
        <v>1048</v>
      </c>
      <c r="E62" s="112" t="s">
        <v>1048</v>
      </c>
      <c r="F62" s="98" t="s">
        <v>1990</v>
      </c>
      <c r="G62" s="107" t="s">
        <v>1991</v>
      </c>
      <c r="H62" s="447">
        <v>1.8</v>
      </c>
      <c r="I62" s="407" t="s">
        <v>1063</v>
      </c>
      <c r="J62" s="408" t="s">
        <v>1064</v>
      </c>
      <c r="K62" s="409">
        <v>1.8</v>
      </c>
    </row>
    <row r="63" spans="1:11">
      <c r="A63" s="508"/>
      <c r="B63" s="99"/>
      <c r="C63" s="111"/>
      <c r="D63" s="263"/>
      <c r="E63" s="263"/>
      <c r="F63" s="98"/>
      <c r="G63" s="107"/>
      <c r="H63" s="447"/>
      <c r="I63" s="407" t="s">
        <v>1059</v>
      </c>
      <c r="J63" s="408" t="s">
        <v>1060</v>
      </c>
      <c r="K63" s="409">
        <v>1.5</v>
      </c>
    </row>
    <row r="64" spans="1:11">
      <c r="A64" s="508"/>
      <c r="B64" s="99"/>
      <c r="C64" s="111"/>
      <c r="D64" s="263"/>
      <c r="E64" s="263"/>
      <c r="F64" s="125"/>
      <c r="G64" s="146"/>
      <c r="H64" s="448"/>
      <c r="I64" s="379" t="s">
        <v>2095</v>
      </c>
      <c r="J64" s="380" t="s">
        <v>2096</v>
      </c>
      <c r="K64" s="381">
        <v>1.8</v>
      </c>
    </row>
    <row r="65" spans="1:11">
      <c r="A65" s="508"/>
      <c r="B65" s="99"/>
      <c r="C65" s="111"/>
      <c r="D65" s="263"/>
      <c r="E65" s="263"/>
      <c r="F65" s="282" t="s">
        <v>1997</v>
      </c>
      <c r="G65" s="398" t="s">
        <v>1998</v>
      </c>
      <c r="H65" s="450">
        <v>1.8</v>
      </c>
      <c r="I65" s="451"/>
      <c r="J65" s="451"/>
      <c r="K65" s="399"/>
    </row>
    <row r="66" spans="1:11">
      <c r="A66" s="509"/>
      <c r="B66" s="126"/>
      <c r="C66" s="127"/>
      <c r="D66" s="343"/>
      <c r="E66" s="343"/>
      <c r="F66" s="125" t="s">
        <v>2020</v>
      </c>
      <c r="G66" s="146" t="s">
        <v>2021</v>
      </c>
      <c r="H66" s="448">
        <v>1.65</v>
      </c>
      <c r="I66" s="451"/>
      <c r="J66" s="451"/>
      <c r="K66" s="399"/>
    </row>
    <row r="67" spans="1:11">
      <c r="A67" s="507">
        <v>890</v>
      </c>
      <c r="B67" s="99" t="s">
        <v>2074</v>
      </c>
      <c r="C67" s="111">
        <f>MEDIAN(H67:H73)</f>
        <v>1.8</v>
      </c>
      <c r="D67" s="112" t="s">
        <v>1048</v>
      </c>
      <c r="E67" s="112" t="s">
        <v>1047</v>
      </c>
      <c r="F67" s="98" t="s">
        <v>2014</v>
      </c>
      <c r="G67" s="107" t="s">
        <v>2015</v>
      </c>
      <c r="H67" s="447">
        <f>MEDIAN(K67:K69)</f>
        <v>1.8</v>
      </c>
      <c r="I67" s="115" t="s">
        <v>1107</v>
      </c>
      <c r="J67" s="116" t="s">
        <v>1108</v>
      </c>
      <c r="K67" s="117">
        <v>1.3</v>
      </c>
    </row>
    <row r="68" spans="1:11">
      <c r="A68" s="508"/>
      <c r="B68" s="99"/>
      <c r="C68" s="111"/>
      <c r="D68" s="263"/>
      <c r="E68" s="263"/>
      <c r="F68" s="98"/>
      <c r="G68" s="107"/>
      <c r="H68" s="447"/>
      <c r="I68" s="115" t="s">
        <v>1124</v>
      </c>
      <c r="J68" s="116" t="s">
        <v>1125</v>
      </c>
      <c r="K68" s="117">
        <v>1.8</v>
      </c>
    </row>
    <row r="69" spans="1:11">
      <c r="A69" s="508"/>
      <c r="B69" s="99"/>
      <c r="C69" s="111"/>
      <c r="D69" s="263"/>
      <c r="E69" s="263"/>
      <c r="F69" s="125"/>
      <c r="G69" s="146"/>
      <c r="H69" s="448"/>
      <c r="I69" s="129" t="s">
        <v>1134</v>
      </c>
      <c r="J69" s="130" t="s">
        <v>1135</v>
      </c>
      <c r="K69" s="131">
        <v>2</v>
      </c>
    </row>
    <row r="70" spans="1:11">
      <c r="A70" s="508"/>
      <c r="B70" s="99"/>
      <c r="C70" s="111"/>
      <c r="D70" s="263"/>
      <c r="E70" s="263"/>
      <c r="F70" s="98" t="s">
        <v>1952</v>
      </c>
      <c r="G70" s="107" t="s">
        <v>1953</v>
      </c>
      <c r="H70" s="447">
        <f>MEDIAN(K70:K72)</f>
        <v>2</v>
      </c>
      <c r="I70" s="407" t="s">
        <v>1134</v>
      </c>
      <c r="J70" s="408" t="s">
        <v>1135</v>
      </c>
      <c r="K70" s="505">
        <v>2</v>
      </c>
    </row>
    <row r="71" spans="1:11">
      <c r="A71" s="508"/>
      <c r="B71" s="99"/>
      <c r="C71" s="111"/>
      <c r="D71" s="263"/>
      <c r="E71" s="263"/>
      <c r="F71" s="98"/>
      <c r="G71" s="107"/>
      <c r="H71" s="447"/>
      <c r="I71" s="407" t="s">
        <v>1463</v>
      </c>
      <c r="J71" s="408" t="s">
        <v>2115</v>
      </c>
      <c r="K71" s="409">
        <v>2.2999999999999998</v>
      </c>
    </row>
    <row r="72" spans="1:11">
      <c r="A72" s="508"/>
      <c r="B72" s="99"/>
      <c r="C72" s="111"/>
      <c r="D72" s="263"/>
      <c r="E72" s="263"/>
      <c r="F72" s="125"/>
      <c r="G72" s="146"/>
      <c r="H72" s="448"/>
      <c r="I72" s="379" t="s">
        <v>1053</v>
      </c>
      <c r="J72" s="380" t="s">
        <v>1054</v>
      </c>
      <c r="K72" s="381">
        <v>1.5</v>
      </c>
    </row>
    <row r="73" spans="1:11" ht="15" thickBot="1">
      <c r="A73" s="510"/>
      <c r="B73" s="110"/>
      <c r="C73" s="113"/>
      <c r="D73" s="511"/>
      <c r="E73" s="511"/>
      <c r="F73" s="309" t="s">
        <v>2012</v>
      </c>
      <c r="G73" s="512" t="s">
        <v>2013</v>
      </c>
      <c r="H73" s="513">
        <v>1.3</v>
      </c>
      <c r="I73" s="524"/>
      <c r="J73" s="524"/>
      <c r="K73" s="120"/>
    </row>
    <row r="75" spans="1:11">
      <c r="B75" s="452"/>
    </row>
  </sheetData>
  <sheetProtection algorithmName="SHA-512" hashValue="9AI9REKIRtCevTsHezbAgh3hP5t5Yx1yEHFjrZdf1ldEevZgzkSm046fLf0AUUk1N4eLxUx6M/l2S+bsmCIU/Q==" saltValue="T2zKDzRF4ShvFbr5NVwkGQ==" spinCount="100000" sheet="1" formatCells="0" formatColumns="0" formatRows="0" insertColumns="0" insertRows="0" insertHyperlinks="0" deleteColumns="0" deleteRows="0" sort="0" autoFilter="0" pivotTables="0"/>
  <mergeCells count="6">
    <mergeCell ref="I1:K1"/>
    <mergeCell ref="A1:B1"/>
    <mergeCell ref="C1:C2"/>
    <mergeCell ref="D1:D2"/>
    <mergeCell ref="E1:E2"/>
    <mergeCell ref="F1:H1"/>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6"/>
  <sheetViews>
    <sheetView zoomScaleNormal="100" workbookViewId="0">
      <selection sqref="A1:B1"/>
    </sheetView>
  </sheetViews>
  <sheetFormatPr defaultRowHeight="14.25"/>
  <cols>
    <col min="1" max="1" width="5" style="79" customWidth="1"/>
    <col min="2" max="2" width="81.28515625" style="78" customWidth="1"/>
    <col min="3" max="3" width="8.28515625" style="78" customWidth="1"/>
    <col min="4" max="4" width="12" style="78" customWidth="1"/>
    <col min="5" max="5" width="13.42578125" style="78" customWidth="1"/>
    <col min="6" max="6" width="8.140625" style="79" customWidth="1"/>
    <col min="7" max="7" width="190.140625" style="78" customWidth="1"/>
    <col min="8" max="8" width="5.42578125" style="78" customWidth="1"/>
    <col min="9" max="16384" width="9.140625" style="78"/>
  </cols>
  <sheetData>
    <row r="1" spans="1:8">
      <c r="A1" s="537" t="s">
        <v>1853</v>
      </c>
      <c r="B1" s="534"/>
      <c r="C1" s="535" t="s">
        <v>46</v>
      </c>
      <c r="D1" s="535" t="s">
        <v>1045</v>
      </c>
      <c r="E1" s="535" t="s">
        <v>1046</v>
      </c>
      <c r="F1" s="532" t="s">
        <v>43</v>
      </c>
      <c r="G1" s="532"/>
      <c r="H1" s="533"/>
    </row>
    <row r="2" spans="1:8" ht="15" thickBot="1">
      <c r="A2" s="291" t="s">
        <v>0</v>
      </c>
      <c r="B2" s="5" t="s">
        <v>44</v>
      </c>
      <c r="C2" s="536"/>
      <c r="D2" s="536"/>
      <c r="E2" s="536"/>
      <c r="F2" s="49" t="s">
        <v>0</v>
      </c>
      <c r="G2" s="50" t="s">
        <v>1024</v>
      </c>
      <c r="H2" s="51" t="s">
        <v>45</v>
      </c>
    </row>
    <row r="3" spans="1:8">
      <c r="A3" s="339">
        <v>141</v>
      </c>
      <c r="B3" s="99" t="s">
        <v>2028</v>
      </c>
      <c r="C3" s="111">
        <f>MEDIAN(H3:H6)</f>
        <v>1.65</v>
      </c>
      <c r="D3" s="112" t="s">
        <v>1048</v>
      </c>
      <c r="E3" s="112" t="s">
        <v>1048</v>
      </c>
      <c r="F3" s="115" t="s">
        <v>1105</v>
      </c>
      <c r="G3" s="116" t="s">
        <v>1106</v>
      </c>
      <c r="H3" s="504">
        <v>1.3</v>
      </c>
    </row>
    <row r="4" spans="1:8">
      <c r="A4" s="340"/>
      <c r="B4" s="105"/>
      <c r="C4" s="111"/>
      <c r="D4" s="112"/>
      <c r="E4" s="112"/>
      <c r="F4" s="115" t="s">
        <v>1051</v>
      </c>
      <c r="G4" s="116" t="s">
        <v>1052</v>
      </c>
      <c r="H4" s="117">
        <v>1.8</v>
      </c>
    </row>
    <row r="5" spans="1:8">
      <c r="A5" s="340"/>
      <c r="B5" s="105"/>
      <c r="C5" s="111"/>
      <c r="D5" s="112"/>
      <c r="E5" s="112"/>
      <c r="F5" s="115" t="s">
        <v>1053</v>
      </c>
      <c r="G5" s="116" t="s">
        <v>1054</v>
      </c>
      <c r="H5" s="117">
        <v>1.5</v>
      </c>
    </row>
    <row r="6" spans="1:8">
      <c r="A6" s="341"/>
      <c r="B6" s="144"/>
      <c r="C6" s="127"/>
      <c r="D6" s="128"/>
      <c r="E6" s="128"/>
      <c r="F6" s="129" t="s">
        <v>1469</v>
      </c>
      <c r="G6" s="130" t="s">
        <v>1470</v>
      </c>
      <c r="H6" s="131">
        <v>3</v>
      </c>
    </row>
    <row r="7" spans="1:8">
      <c r="A7" s="340" t="s">
        <v>2029</v>
      </c>
      <c r="B7" s="105" t="s">
        <v>2030</v>
      </c>
      <c r="C7" s="111">
        <f>MEDIAN(H7:H8)</f>
        <v>3</v>
      </c>
      <c r="D7" s="112" t="s">
        <v>1048</v>
      </c>
      <c r="E7" s="112" t="s">
        <v>1047</v>
      </c>
      <c r="F7" s="115" t="s">
        <v>1305</v>
      </c>
      <c r="G7" s="116" t="s">
        <v>1306</v>
      </c>
      <c r="H7" s="117">
        <v>3</v>
      </c>
    </row>
    <row r="8" spans="1:8">
      <c r="A8" s="341"/>
      <c r="B8" s="144"/>
      <c r="C8" s="127"/>
      <c r="D8" s="128"/>
      <c r="E8" s="128"/>
      <c r="F8" s="129" t="s">
        <v>1368</v>
      </c>
      <c r="G8" s="130" t="s">
        <v>1369</v>
      </c>
      <c r="H8" s="131">
        <v>3</v>
      </c>
    </row>
    <row r="9" spans="1:8">
      <c r="A9" s="340">
        <v>415</v>
      </c>
      <c r="B9" s="105" t="s">
        <v>2031</v>
      </c>
      <c r="C9" s="111">
        <f>MEDIAN(H9:H12)</f>
        <v>3.15</v>
      </c>
      <c r="D9" s="112" t="s">
        <v>1048</v>
      </c>
      <c r="E9" s="112" t="s">
        <v>1047</v>
      </c>
      <c r="F9" s="115" t="s">
        <v>429</v>
      </c>
      <c r="G9" s="116" t="s">
        <v>2032</v>
      </c>
      <c r="H9" s="117">
        <v>2.2000000000000002</v>
      </c>
    </row>
    <row r="10" spans="1:8">
      <c r="A10" s="340"/>
      <c r="B10" s="105"/>
      <c r="C10" s="111"/>
      <c r="D10" s="112"/>
      <c r="E10" s="112"/>
      <c r="F10" s="115" t="s">
        <v>1355</v>
      </c>
      <c r="G10" s="116" t="s">
        <v>1356</v>
      </c>
      <c r="H10" s="117">
        <v>2.8</v>
      </c>
    </row>
    <row r="11" spans="1:8">
      <c r="A11" s="340"/>
      <c r="B11" s="105"/>
      <c r="C11" s="111"/>
      <c r="D11" s="112"/>
      <c r="E11" s="112"/>
      <c r="F11" s="115" t="s">
        <v>1357</v>
      </c>
      <c r="G11" s="116" t="s">
        <v>1358</v>
      </c>
      <c r="H11" s="117">
        <v>3.5</v>
      </c>
    </row>
    <row r="12" spans="1:8">
      <c r="A12" s="341"/>
      <c r="B12" s="144"/>
      <c r="C12" s="127"/>
      <c r="D12" s="128"/>
      <c r="E12" s="128"/>
      <c r="F12" s="129" t="s">
        <v>1370</v>
      </c>
      <c r="G12" s="130" t="s">
        <v>1371</v>
      </c>
      <c r="H12" s="131">
        <v>5.8</v>
      </c>
    </row>
    <row r="13" spans="1:8">
      <c r="A13" s="340">
        <v>417</v>
      </c>
      <c r="B13" s="105" t="s">
        <v>2033</v>
      </c>
      <c r="C13" s="111">
        <f>MEDIAN(H13:H15)</f>
        <v>1.5</v>
      </c>
      <c r="D13" s="112" t="s">
        <v>1048</v>
      </c>
      <c r="E13" s="112" t="s">
        <v>1048</v>
      </c>
      <c r="F13" s="115" t="s">
        <v>1434</v>
      </c>
      <c r="G13" s="116" t="s">
        <v>1435</v>
      </c>
      <c r="H13" s="117">
        <v>1.5</v>
      </c>
    </row>
    <row r="14" spans="1:8">
      <c r="A14" s="340"/>
      <c r="B14" s="105"/>
      <c r="C14" s="111"/>
      <c r="D14" s="112"/>
      <c r="E14" s="112"/>
      <c r="F14" s="115" t="s">
        <v>1051</v>
      </c>
      <c r="G14" s="116" t="s">
        <v>1052</v>
      </c>
      <c r="H14" s="117">
        <v>1.8</v>
      </c>
    </row>
    <row r="15" spans="1:8">
      <c r="A15" s="341"/>
      <c r="B15" s="144"/>
      <c r="C15" s="127"/>
      <c r="D15" s="128"/>
      <c r="E15" s="128"/>
      <c r="F15" s="129" t="s">
        <v>1053</v>
      </c>
      <c r="G15" s="130" t="s">
        <v>1054</v>
      </c>
      <c r="H15" s="131">
        <v>1.5</v>
      </c>
    </row>
    <row r="16" spans="1:8">
      <c r="A16" s="340">
        <v>423</v>
      </c>
      <c r="B16" s="105" t="s">
        <v>2034</v>
      </c>
      <c r="C16" s="111">
        <f>MEDIAN(H16:H18)</f>
        <v>1.3</v>
      </c>
      <c r="D16" s="112" t="s">
        <v>1048</v>
      </c>
      <c r="E16" s="112" t="s">
        <v>1048</v>
      </c>
      <c r="F16" s="115" t="s">
        <v>1118</v>
      </c>
      <c r="G16" s="116" t="s">
        <v>1119</v>
      </c>
      <c r="H16" s="117">
        <v>1.3</v>
      </c>
    </row>
    <row r="17" spans="1:8">
      <c r="A17" s="340"/>
      <c r="B17" s="105"/>
      <c r="C17" s="111"/>
      <c r="D17" s="112"/>
      <c r="E17" s="112"/>
      <c r="F17" s="115" t="s">
        <v>1120</v>
      </c>
      <c r="G17" s="116" t="s">
        <v>1121</v>
      </c>
      <c r="H17" s="117">
        <v>1.3</v>
      </c>
    </row>
    <row r="18" spans="1:8">
      <c r="A18" s="341"/>
      <c r="B18" s="144"/>
      <c r="C18" s="127"/>
      <c r="D18" s="128"/>
      <c r="E18" s="128"/>
      <c r="F18" s="129" t="s">
        <v>1053</v>
      </c>
      <c r="G18" s="130" t="s">
        <v>1054</v>
      </c>
      <c r="H18" s="131">
        <v>1.5</v>
      </c>
    </row>
    <row r="19" spans="1:8">
      <c r="A19" s="342">
        <v>424</v>
      </c>
      <c r="B19" s="144" t="s">
        <v>2035</v>
      </c>
      <c r="C19" s="127">
        <v>1.5</v>
      </c>
      <c r="D19" s="128" t="s">
        <v>1048</v>
      </c>
      <c r="E19" s="128" t="s">
        <v>1048</v>
      </c>
      <c r="F19" s="129" t="s">
        <v>1053</v>
      </c>
      <c r="G19" s="130" t="s">
        <v>1054</v>
      </c>
      <c r="H19" s="131">
        <v>1.5</v>
      </c>
    </row>
    <row r="20" spans="1:8">
      <c r="A20" s="340">
        <v>426</v>
      </c>
      <c r="B20" s="105" t="s">
        <v>2036</v>
      </c>
      <c r="C20" s="111">
        <f>MEDIAN(H20:H22)</f>
        <v>1.5</v>
      </c>
      <c r="D20" s="112" t="s">
        <v>1048</v>
      </c>
      <c r="E20" s="112" t="s">
        <v>1048</v>
      </c>
      <c r="F20" s="115" t="s">
        <v>1434</v>
      </c>
      <c r="G20" s="116" t="s">
        <v>1435</v>
      </c>
      <c r="H20" s="117">
        <v>1.5</v>
      </c>
    </row>
    <row r="21" spans="1:8">
      <c r="A21" s="340"/>
      <c r="B21" s="105"/>
      <c r="C21" s="111"/>
      <c r="D21" s="112"/>
      <c r="E21" s="112"/>
      <c r="F21" s="115" t="s">
        <v>1051</v>
      </c>
      <c r="G21" s="116" t="s">
        <v>1052</v>
      </c>
      <c r="H21" s="117">
        <v>1.8</v>
      </c>
    </row>
    <row r="22" spans="1:8">
      <c r="A22" s="341"/>
      <c r="B22" s="144"/>
      <c r="C22" s="127"/>
      <c r="D22" s="128"/>
      <c r="E22" s="128"/>
      <c r="F22" s="129" t="s">
        <v>1053</v>
      </c>
      <c r="G22" s="130" t="s">
        <v>1054</v>
      </c>
      <c r="H22" s="131">
        <v>1.5</v>
      </c>
    </row>
    <row r="23" spans="1:8">
      <c r="A23" s="341">
        <v>432</v>
      </c>
      <c r="B23" s="144" t="s">
        <v>2037</v>
      </c>
      <c r="C23" s="127">
        <v>1.5</v>
      </c>
      <c r="D23" s="128" t="s">
        <v>1048</v>
      </c>
      <c r="E23" s="128" t="s">
        <v>1048</v>
      </c>
      <c r="F23" s="129" t="s">
        <v>1053</v>
      </c>
      <c r="G23" s="130" t="s">
        <v>1054</v>
      </c>
      <c r="H23" s="131">
        <v>1.5</v>
      </c>
    </row>
    <row r="24" spans="1:8" ht="16.5" customHeight="1">
      <c r="A24" s="436" t="s">
        <v>1952</v>
      </c>
      <c r="B24" s="437" t="s">
        <v>1953</v>
      </c>
      <c r="C24" s="438">
        <f>MEDIAN(H24:H26)</f>
        <v>2</v>
      </c>
      <c r="D24" s="439" t="s">
        <v>1048</v>
      </c>
      <c r="E24" s="439" t="s">
        <v>1047</v>
      </c>
      <c r="F24" s="407" t="s">
        <v>1134</v>
      </c>
      <c r="G24" s="408" t="s">
        <v>1135</v>
      </c>
      <c r="H24" s="505">
        <v>2</v>
      </c>
    </row>
    <row r="25" spans="1:8">
      <c r="A25" s="440"/>
      <c r="B25" s="441"/>
      <c r="C25" s="438"/>
      <c r="D25" s="439"/>
      <c r="E25" s="439"/>
      <c r="F25" s="407" t="s">
        <v>1463</v>
      </c>
      <c r="G25" s="408" t="s">
        <v>2115</v>
      </c>
      <c r="H25" s="409">
        <v>2.2999999999999998</v>
      </c>
    </row>
    <row r="26" spans="1:8" ht="15" thickBot="1">
      <c r="A26" s="442"/>
      <c r="B26" s="443"/>
      <c r="C26" s="444"/>
      <c r="D26" s="445"/>
      <c r="E26" s="445"/>
      <c r="F26" s="410" t="s">
        <v>1053</v>
      </c>
      <c r="G26" s="411" t="s">
        <v>1054</v>
      </c>
      <c r="H26" s="412">
        <v>1.5</v>
      </c>
    </row>
  </sheetData>
  <sheetProtection algorithmName="SHA-512" hashValue="no/UM4fCjCS++xvrDledteFuk4ScWjbzLhIyKz/UMZWkx5ZK+WyAFNI1IfBm2O2wPCIKdCnpjkefB5IQKeI0QQ==" saltValue="4Lr8GirM3Bbmt/iiwyfLdg==" spinCount="100000" sheet="1" formatCells="0" formatColumns="0" formatRows="0" insertColumns="0" insertRows="0" insertHyperlinks="0" deleteColumns="0" deleteRows="0" sort="0" autoFilter="0" pivotTables="0"/>
  <mergeCells count="5">
    <mergeCell ref="F1:H1"/>
    <mergeCell ref="C1:C2"/>
    <mergeCell ref="D1:D2"/>
    <mergeCell ref="E1:E2"/>
    <mergeCell ref="A1:B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09"/>
  <sheetViews>
    <sheetView topLeftCell="B1" zoomScaleNormal="100" workbookViewId="0">
      <selection sqref="A1:D1"/>
    </sheetView>
  </sheetViews>
  <sheetFormatPr defaultRowHeight="14.25"/>
  <cols>
    <col min="1" max="1" width="7.5703125" style="79" customWidth="1"/>
    <col min="2" max="3" width="7.7109375" style="79" customWidth="1"/>
    <col min="4" max="4" width="91.5703125" style="78" customWidth="1"/>
    <col min="5" max="5" width="6.42578125" style="79" customWidth="1"/>
    <col min="6" max="6" width="82" style="78" bestFit="1" customWidth="1"/>
    <col min="7" max="7" width="8.5703125" style="78" customWidth="1"/>
    <col min="8" max="8" width="11.28515625" style="78" customWidth="1"/>
    <col min="9" max="9" width="13.42578125" style="78" customWidth="1"/>
    <col min="10" max="10" width="7.85546875" style="79" customWidth="1"/>
    <col min="11" max="11" width="134.5703125" style="78" customWidth="1"/>
    <col min="12" max="12" width="7" style="78" customWidth="1"/>
    <col min="13" max="16384" width="9.140625" style="78"/>
  </cols>
  <sheetData>
    <row r="1" spans="1:54">
      <c r="A1" s="528" t="s">
        <v>1854</v>
      </c>
      <c r="B1" s="529"/>
      <c r="C1" s="529"/>
      <c r="D1" s="529"/>
      <c r="E1" s="534" t="s">
        <v>1853</v>
      </c>
      <c r="F1" s="534"/>
      <c r="G1" s="535" t="s">
        <v>46</v>
      </c>
      <c r="H1" s="535" t="s">
        <v>1045</v>
      </c>
      <c r="I1" s="535" t="s">
        <v>1046</v>
      </c>
      <c r="J1" s="532" t="s">
        <v>43</v>
      </c>
      <c r="K1" s="532"/>
      <c r="L1" s="533"/>
      <c r="M1" s="166"/>
    </row>
    <row r="2" spans="1:54" ht="15" thickBot="1">
      <c r="A2" s="530" t="s">
        <v>0</v>
      </c>
      <c r="B2" s="531"/>
      <c r="C2" s="531"/>
      <c r="D2" s="4" t="s">
        <v>44</v>
      </c>
      <c r="E2" s="5" t="s">
        <v>0</v>
      </c>
      <c r="F2" s="5" t="s">
        <v>44</v>
      </c>
      <c r="G2" s="536"/>
      <c r="H2" s="536"/>
      <c r="I2" s="536"/>
      <c r="J2" s="49" t="s">
        <v>0</v>
      </c>
      <c r="K2" s="50" t="s">
        <v>1024</v>
      </c>
      <c r="L2" s="51" t="s">
        <v>45</v>
      </c>
      <c r="M2" s="166"/>
    </row>
    <row r="3" spans="1:54" s="151" customFormat="1" ht="15">
      <c r="A3" s="163" t="s">
        <v>125</v>
      </c>
      <c r="B3" s="77"/>
      <c r="C3" s="73"/>
      <c r="D3" s="149" t="s">
        <v>47</v>
      </c>
      <c r="E3" s="7"/>
      <c r="F3" s="150"/>
      <c r="G3" s="9">
        <f>MEDIAN(G4,G39,G75,G98,G122,G148,G183,G184)</f>
        <v>4.0250000000000004</v>
      </c>
      <c r="H3" s="10" t="s">
        <v>1048</v>
      </c>
      <c r="I3" s="10" t="s">
        <v>1047</v>
      </c>
      <c r="J3" s="11"/>
      <c r="K3" s="12"/>
      <c r="L3" s="13"/>
      <c r="M3" s="167"/>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row>
    <row r="4" spans="1:54" s="121" customFormat="1">
      <c r="A4" s="80"/>
      <c r="B4" s="153" t="s">
        <v>126</v>
      </c>
      <c r="C4" s="154"/>
      <c r="D4" s="155" t="s">
        <v>48</v>
      </c>
      <c r="E4" s="156">
        <v>121</v>
      </c>
      <c r="F4" s="157" t="s">
        <v>1858</v>
      </c>
      <c r="G4" s="158">
        <f>MEDIAN(G6,G10,G14,G16,G28,G32,G35)</f>
        <v>3.55</v>
      </c>
      <c r="H4" s="159" t="s">
        <v>1048</v>
      </c>
      <c r="I4" s="159" t="s">
        <v>1047</v>
      </c>
      <c r="J4" s="160"/>
      <c r="K4" s="161"/>
      <c r="L4" s="162"/>
      <c r="M4" s="166"/>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row>
    <row r="5" spans="1:54">
      <c r="A5" s="80"/>
      <c r="B5" s="81"/>
      <c r="C5" s="123"/>
      <c r="D5" s="124"/>
      <c r="E5" s="125" t="s">
        <v>1859</v>
      </c>
      <c r="F5" s="126" t="s">
        <v>1860</v>
      </c>
      <c r="G5" s="127"/>
      <c r="H5" s="128"/>
      <c r="I5" s="128"/>
      <c r="J5" s="129"/>
      <c r="K5" s="130"/>
      <c r="L5" s="131"/>
      <c r="M5" s="166"/>
    </row>
    <row r="6" spans="1:54">
      <c r="A6" s="84"/>
      <c r="B6" s="85"/>
      <c r="C6" s="86" t="s">
        <v>127</v>
      </c>
      <c r="D6" s="87" t="s">
        <v>49</v>
      </c>
      <c r="E6" s="100"/>
      <c r="F6" s="101"/>
      <c r="G6" s="111">
        <f>MEDIAN(L6:L9)</f>
        <v>5.4</v>
      </c>
      <c r="H6" s="112" t="s">
        <v>1048</v>
      </c>
      <c r="I6" s="112" t="s">
        <v>1047</v>
      </c>
      <c r="J6" s="115" t="s">
        <v>1477</v>
      </c>
      <c r="K6" s="116" t="s">
        <v>1478</v>
      </c>
      <c r="L6" s="117">
        <v>6.3</v>
      </c>
      <c r="M6" s="166"/>
    </row>
    <row r="7" spans="1:54">
      <c r="A7" s="84"/>
      <c r="B7" s="85"/>
      <c r="C7" s="86"/>
      <c r="D7" s="87"/>
      <c r="E7" s="100"/>
      <c r="F7" s="101"/>
      <c r="G7" s="111"/>
      <c r="H7" s="112"/>
      <c r="I7" s="112"/>
      <c r="J7" s="115" t="s">
        <v>1674</v>
      </c>
      <c r="K7" s="116" t="s">
        <v>1675</v>
      </c>
      <c r="L7" s="117">
        <v>2.8</v>
      </c>
      <c r="M7" s="166"/>
    </row>
    <row r="8" spans="1:54">
      <c r="A8" s="84"/>
      <c r="B8" s="85"/>
      <c r="C8" s="86"/>
      <c r="D8" s="87"/>
      <c r="E8" s="100"/>
      <c r="F8" s="101"/>
      <c r="G8" s="111"/>
      <c r="H8" s="112"/>
      <c r="I8" s="112"/>
      <c r="J8" s="115" t="s">
        <v>1676</v>
      </c>
      <c r="K8" s="116" t="s">
        <v>1678</v>
      </c>
      <c r="L8" s="117">
        <v>4.5</v>
      </c>
      <c r="M8" s="166"/>
    </row>
    <row r="9" spans="1:54" s="121" customFormat="1">
      <c r="A9" s="84"/>
      <c r="B9" s="85"/>
      <c r="C9" s="133"/>
      <c r="D9" s="134"/>
      <c r="E9" s="135"/>
      <c r="F9" s="136"/>
      <c r="G9" s="127"/>
      <c r="H9" s="128"/>
      <c r="I9" s="128"/>
      <c r="J9" s="129" t="s">
        <v>1677</v>
      </c>
      <c r="K9" s="130" t="s">
        <v>1679</v>
      </c>
      <c r="L9" s="131">
        <v>6.5</v>
      </c>
      <c r="M9" s="166"/>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row>
    <row r="10" spans="1:54">
      <c r="A10" s="84"/>
      <c r="B10" s="85"/>
      <c r="C10" s="86" t="s">
        <v>128</v>
      </c>
      <c r="D10" s="87" t="s">
        <v>50</v>
      </c>
      <c r="E10" s="100"/>
      <c r="F10" s="101"/>
      <c r="G10" s="111">
        <f>MEDIAN(L10:L13)</f>
        <v>4.3</v>
      </c>
      <c r="H10" s="112" t="s">
        <v>1048</v>
      </c>
      <c r="I10" s="112" t="s">
        <v>1047</v>
      </c>
      <c r="J10" s="115" t="s">
        <v>1550</v>
      </c>
      <c r="K10" s="116" t="s">
        <v>1551</v>
      </c>
      <c r="L10" s="117">
        <v>2</v>
      </c>
      <c r="M10" s="166"/>
    </row>
    <row r="11" spans="1:54">
      <c r="A11" s="84"/>
      <c r="B11" s="85"/>
      <c r="C11" s="86"/>
      <c r="D11" s="87"/>
      <c r="E11" s="100"/>
      <c r="F11" s="101"/>
      <c r="G11" s="111"/>
      <c r="H11" s="112"/>
      <c r="I11" s="112"/>
      <c r="J11" s="115" t="s">
        <v>1552</v>
      </c>
      <c r="K11" s="116" t="s">
        <v>1553</v>
      </c>
      <c r="L11" s="117">
        <v>4.3</v>
      </c>
      <c r="M11" s="166"/>
    </row>
    <row r="12" spans="1:54" s="121" customFormat="1">
      <c r="A12" s="84"/>
      <c r="B12" s="85"/>
      <c r="C12" s="86"/>
      <c r="D12" s="87"/>
      <c r="E12" s="100"/>
      <c r="F12" s="101"/>
      <c r="G12" s="111"/>
      <c r="H12" s="112"/>
      <c r="I12" s="112"/>
      <c r="J12" s="115" t="s">
        <v>1554</v>
      </c>
      <c r="K12" s="116" t="s">
        <v>1555</v>
      </c>
      <c r="L12" s="117">
        <v>4.3</v>
      </c>
      <c r="M12" s="166"/>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row>
    <row r="13" spans="1:54" s="395" customFormat="1">
      <c r="A13" s="387"/>
      <c r="B13" s="388"/>
      <c r="C13" s="389"/>
      <c r="D13" s="390"/>
      <c r="E13" s="391"/>
      <c r="F13" s="392"/>
      <c r="G13" s="393"/>
      <c r="H13" s="394"/>
      <c r="I13" s="394"/>
      <c r="J13" s="379" t="s">
        <v>1556</v>
      </c>
      <c r="K13" s="380" t="s">
        <v>1557</v>
      </c>
      <c r="L13" s="381">
        <v>4.5</v>
      </c>
      <c r="M13" s="166"/>
      <c r="N13" s="400"/>
    </row>
    <row r="14" spans="1:54">
      <c r="A14" s="84"/>
      <c r="B14" s="85"/>
      <c r="C14" s="86" t="s">
        <v>129</v>
      </c>
      <c r="D14" s="87" t="s">
        <v>51</v>
      </c>
      <c r="E14" s="100"/>
      <c r="F14" s="101"/>
      <c r="G14" s="111">
        <f>MEDIAN(L14:L15)</f>
        <v>3.15</v>
      </c>
      <c r="H14" s="112" t="s">
        <v>1048</v>
      </c>
      <c r="I14" s="112" t="s">
        <v>1047</v>
      </c>
      <c r="J14" s="115" t="s">
        <v>1562</v>
      </c>
      <c r="K14" s="116" t="s">
        <v>1563</v>
      </c>
      <c r="L14" s="117">
        <v>3</v>
      </c>
      <c r="M14" s="166"/>
    </row>
    <row r="15" spans="1:54" s="121" customFormat="1">
      <c r="A15" s="84"/>
      <c r="B15" s="85"/>
      <c r="C15" s="133"/>
      <c r="D15" s="134"/>
      <c r="E15" s="135"/>
      <c r="F15" s="136"/>
      <c r="G15" s="127"/>
      <c r="H15" s="128"/>
      <c r="I15" s="128"/>
      <c r="J15" s="129" t="s">
        <v>1574</v>
      </c>
      <c r="K15" s="130" t="s">
        <v>1575</v>
      </c>
      <c r="L15" s="131">
        <v>3.3</v>
      </c>
      <c r="M15" s="166"/>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row>
    <row r="16" spans="1:54">
      <c r="A16" s="84"/>
      <c r="B16" s="85"/>
      <c r="C16" s="86" t="s">
        <v>130</v>
      </c>
      <c r="D16" s="87" t="s">
        <v>52</v>
      </c>
      <c r="E16" s="100"/>
      <c r="F16" s="101"/>
      <c r="G16" s="111">
        <f>MEDIAN(L16:L27)</f>
        <v>3.9</v>
      </c>
      <c r="H16" s="112" t="s">
        <v>1048</v>
      </c>
      <c r="I16" s="112" t="s">
        <v>1047</v>
      </c>
      <c r="J16" s="115" t="s">
        <v>1558</v>
      </c>
      <c r="K16" s="116" t="s">
        <v>1559</v>
      </c>
      <c r="L16" s="117">
        <v>4</v>
      </c>
      <c r="M16" s="166"/>
    </row>
    <row r="17" spans="1:54">
      <c r="A17" s="84"/>
      <c r="B17" s="85"/>
      <c r="C17" s="86"/>
      <c r="D17" s="87"/>
      <c r="E17" s="100"/>
      <c r="F17" s="101"/>
      <c r="G17" s="111"/>
      <c r="H17" s="112"/>
      <c r="I17" s="112"/>
      <c r="J17" s="115" t="s">
        <v>1560</v>
      </c>
      <c r="K17" s="116" t="s">
        <v>1561</v>
      </c>
      <c r="L17" s="117">
        <v>3.5</v>
      </c>
      <c r="M17" s="166"/>
    </row>
    <row r="18" spans="1:54">
      <c r="A18" s="84"/>
      <c r="B18" s="85"/>
      <c r="C18" s="86"/>
      <c r="D18" s="87"/>
      <c r="E18" s="100"/>
      <c r="F18" s="101"/>
      <c r="G18" s="111"/>
      <c r="H18" s="112"/>
      <c r="I18" s="112"/>
      <c r="J18" s="115" t="s">
        <v>1564</v>
      </c>
      <c r="K18" s="116" t="s">
        <v>1565</v>
      </c>
      <c r="L18" s="117">
        <v>1.5</v>
      </c>
      <c r="M18" s="166"/>
    </row>
    <row r="19" spans="1:54">
      <c r="A19" s="84"/>
      <c r="B19" s="85"/>
      <c r="C19" s="86"/>
      <c r="D19" s="87"/>
      <c r="E19" s="100"/>
      <c r="F19" s="101"/>
      <c r="G19" s="111"/>
      <c r="H19" s="112"/>
      <c r="I19" s="112"/>
      <c r="J19" s="115" t="s">
        <v>1836</v>
      </c>
      <c r="K19" s="116" t="s">
        <v>1837</v>
      </c>
      <c r="L19" s="117">
        <v>3.5</v>
      </c>
      <c r="M19" s="166"/>
    </row>
    <row r="20" spans="1:54">
      <c r="A20" s="84"/>
      <c r="B20" s="85"/>
      <c r="C20" s="86"/>
      <c r="D20" s="87"/>
      <c r="E20" s="100"/>
      <c r="F20" s="101"/>
      <c r="G20" s="111"/>
      <c r="H20" s="112"/>
      <c r="I20" s="112"/>
      <c r="J20" s="115" t="s">
        <v>1566</v>
      </c>
      <c r="K20" s="116" t="s">
        <v>1567</v>
      </c>
      <c r="L20" s="117">
        <v>4.5</v>
      </c>
      <c r="M20" s="166"/>
    </row>
    <row r="21" spans="1:54">
      <c r="A21" s="84"/>
      <c r="B21" s="85"/>
      <c r="C21" s="86"/>
      <c r="D21" s="87"/>
      <c r="E21" s="100"/>
      <c r="F21" s="101"/>
      <c r="G21" s="111"/>
      <c r="H21" s="112"/>
      <c r="I21" s="112"/>
      <c r="J21" s="115" t="s">
        <v>1838</v>
      </c>
      <c r="K21" s="116" t="s">
        <v>1839</v>
      </c>
      <c r="L21" s="117">
        <v>5</v>
      </c>
      <c r="M21" s="166"/>
    </row>
    <row r="22" spans="1:54">
      <c r="A22" s="84"/>
      <c r="B22" s="85"/>
      <c r="C22" s="86"/>
      <c r="D22" s="87"/>
      <c r="E22" s="100"/>
      <c r="F22" s="101"/>
      <c r="G22" s="111"/>
      <c r="H22" s="112"/>
      <c r="I22" s="112"/>
      <c r="J22" s="115" t="s">
        <v>1568</v>
      </c>
      <c r="K22" s="116" t="s">
        <v>1569</v>
      </c>
      <c r="L22" s="117">
        <v>3.8</v>
      </c>
      <c r="M22" s="166"/>
    </row>
    <row r="23" spans="1:54">
      <c r="A23" s="84"/>
      <c r="B23" s="85"/>
      <c r="C23" s="86"/>
      <c r="D23" s="87"/>
      <c r="E23" s="100"/>
      <c r="F23" s="101"/>
      <c r="G23" s="111"/>
      <c r="H23" s="112"/>
      <c r="I23" s="112"/>
      <c r="J23" s="115" t="s">
        <v>1542</v>
      </c>
      <c r="K23" s="116" t="s">
        <v>1543</v>
      </c>
      <c r="L23" s="117">
        <v>5.8</v>
      </c>
      <c r="M23" s="166"/>
    </row>
    <row r="24" spans="1:54">
      <c r="A24" s="84"/>
      <c r="B24" s="85"/>
      <c r="C24" s="86"/>
      <c r="D24" s="87"/>
      <c r="E24" s="100"/>
      <c r="F24" s="101"/>
      <c r="G24" s="111"/>
      <c r="H24" s="112"/>
      <c r="I24" s="112"/>
      <c r="J24" s="115" t="s">
        <v>1544</v>
      </c>
      <c r="K24" s="116" t="s">
        <v>1545</v>
      </c>
      <c r="L24" s="117">
        <v>2.2999999999999998</v>
      </c>
      <c r="M24" s="166"/>
    </row>
    <row r="25" spans="1:54">
      <c r="A25" s="84"/>
      <c r="B25" s="85"/>
      <c r="C25" s="86"/>
      <c r="D25" s="87"/>
      <c r="E25" s="100"/>
      <c r="F25" s="101"/>
      <c r="G25" s="111"/>
      <c r="H25" s="112"/>
      <c r="I25" s="112"/>
      <c r="J25" s="115" t="s">
        <v>1528</v>
      </c>
      <c r="K25" s="116" t="s">
        <v>1529</v>
      </c>
      <c r="L25" s="117">
        <v>3</v>
      </c>
      <c r="M25" s="166"/>
    </row>
    <row r="26" spans="1:54">
      <c r="A26" s="84"/>
      <c r="B26" s="85"/>
      <c r="C26" s="86"/>
      <c r="D26" s="87"/>
      <c r="E26" s="100"/>
      <c r="F26" s="101"/>
      <c r="G26" s="111"/>
      <c r="H26" s="112"/>
      <c r="I26" s="112"/>
      <c r="J26" s="115" t="s">
        <v>1530</v>
      </c>
      <c r="K26" s="116" t="s">
        <v>1532</v>
      </c>
      <c r="L26" s="117">
        <v>4</v>
      </c>
      <c r="M26" s="166"/>
    </row>
    <row r="27" spans="1:54" s="121" customFormat="1">
      <c r="A27" s="84"/>
      <c r="B27" s="85"/>
      <c r="C27" s="133"/>
      <c r="D27" s="134"/>
      <c r="E27" s="135"/>
      <c r="F27" s="136"/>
      <c r="G27" s="127"/>
      <c r="H27" s="128"/>
      <c r="I27" s="128"/>
      <c r="J27" s="129" t="s">
        <v>1531</v>
      </c>
      <c r="K27" s="130" t="s">
        <v>1533</v>
      </c>
      <c r="L27" s="131">
        <v>6</v>
      </c>
      <c r="M27" s="166"/>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row>
    <row r="28" spans="1:54">
      <c r="A28" s="84"/>
      <c r="B28" s="85"/>
      <c r="C28" s="81" t="s">
        <v>131</v>
      </c>
      <c r="D28" s="88" t="s">
        <v>53</v>
      </c>
      <c r="E28" s="102"/>
      <c r="F28" s="103"/>
      <c r="G28" s="111">
        <f>MEDIAN(L28:L31)</f>
        <v>3.55</v>
      </c>
      <c r="H28" s="112" t="s">
        <v>1048</v>
      </c>
      <c r="I28" s="112" t="s">
        <v>1047</v>
      </c>
      <c r="J28" s="115" t="s">
        <v>1786</v>
      </c>
      <c r="K28" s="116" t="s">
        <v>1787</v>
      </c>
      <c r="L28" s="117">
        <v>4.8</v>
      </c>
      <c r="M28" s="166"/>
    </row>
    <row r="29" spans="1:54">
      <c r="A29" s="84"/>
      <c r="B29" s="81"/>
      <c r="C29" s="81"/>
      <c r="D29" s="89"/>
      <c r="E29" s="100"/>
      <c r="F29" s="104"/>
      <c r="G29" s="111"/>
      <c r="H29" s="112"/>
      <c r="I29" s="112"/>
      <c r="J29" s="115" t="s">
        <v>1840</v>
      </c>
      <c r="K29" s="116" t="s">
        <v>1841</v>
      </c>
      <c r="L29" s="117">
        <v>2.8</v>
      </c>
      <c r="M29" s="166"/>
    </row>
    <row r="30" spans="1:54">
      <c r="A30" s="84"/>
      <c r="B30" s="85"/>
      <c r="C30" s="81"/>
      <c r="D30" s="88"/>
      <c r="E30" s="102"/>
      <c r="F30" s="103"/>
      <c r="G30" s="111"/>
      <c r="H30" s="112"/>
      <c r="I30" s="112"/>
      <c r="J30" s="115" t="s">
        <v>1742</v>
      </c>
      <c r="K30" s="116" t="s">
        <v>1743</v>
      </c>
      <c r="L30" s="117">
        <v>3.8</v>
      </c>
      <c r="M30" s="166"/>
    </row>
    <row r="31" spans="1:54" s="121" customFormat="1">
      <c r="A31" s="84"/>
      <c r="B31" s="85"/>
      <c r="C31" s="122"/>
      <c r="D31" s="137"/>
      <c r="E31" s="138"/>
      <c r="F31" s="139"/>
      <c r="G31" s="127"/>
      <c r="H31" s="128"/>
      <c r="I31" s="128"/>
      <c r="J31" s="129" t="s">
        <v>1842</v>
      </c>
      <c r="K31" s="130" t="s">
        <v>1843</v>
      </c>
      <c r="L31" s="131">
        <v>3.3</v>
      </c>
      <c r="M31" s="166"/>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row>
    <row r="32" spans="1:54">
      <c r="A32" s="90"/>
      <c r="B32" s="85"/>
      <c r="C32" s="81" t="s">
        <v>132</v>
      </c>
      <c r="D32" s="88" t="s">
        <v>54</v>
      </c>
      <c r="E32" s="102"/>
      <c r="F32" s="103"/>
      <c r="G32" s="111">
        <f>MEDIAN(L32:L34)</f>
        <v>3.5</v>
      </c>
      <c r="H32" s="112" t="s">
        <v>1048</v>
      </c>
      <c r="I32" s="112" t="s">
        <v>1047</v>
      </c>
      <c r="J32" s="115" t="s">
        <v>1742</v>
      </c>
      <c r="K32" s="116" t="s">
        <v>1743</v>
      </c>
      <c r="L32" s="117">
        <v>3.8</v>
      </c>
      <c r="M32" s="166"/>
    </row>
    <row r="33" spans="1:54">
      <c r="A33" s="90"/>
      <c r="B33" s="85"/>
      <c r="C33" s="81"/>
      <c r="D33" s="88"/>
      <c r="E33" s="102"/>
      <c r="F33" s="103"/>
      <c r="G33" s="111"/>
      <c r="H33" s="112"/>
      <c r="I33" s="112"/>
      <c r="J33" s="115" t="s">
        <v>1471</v>
      </c>
      <c r="K33" s="116" t="s">
        <v>1472</v>
      </c>
      <c r="L33" s="117">
        <v>3</v>
      </c>
      <c r="M33" s="166"/>
    </row>
    <row r="34" spans="1:54" s="121" customFormat="1">
      <c r="A34" s="84"/>
      <c r="B34" s="85"/>
      <c r="C34" s="133"/>
      <c r="D34" s="134"/>
      <c r="E34" s="135"/>
      <c r="F34" s="136"/>
      <c r="G34" s="127"/>
      <c r="H34" s="128"/>
      <c r="I34" s="128"/>
      <c r="J34" s="129" t="s">
        <v>1844</v>
      </c>
      <c r="K34" s="130" t="s">
        <v>1845</v>
      </c>
      <c r="L34" s="131">
        <v>3.5</v>
      </c>
      <c r="M34" s="166"/>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row>
    <row r="35" spans="1:54">
      <c r="A35" s="84"/>
      <c r="B35" s="85"/>
      <c r="C35" s="86" t="s">
        <v>133</v>
      </c>
      <c r="D35" s="87" t="s">
        <v>55</v>
      </c>
      <c r="E35" s="100"/>
      <c r="F35" s="101"/>
      <c r="G35" s="111">
        <f>MEDIAN(L35:L36)</f>
        <v>3.5</v>
      </c>
      <c r="H35" s="112" t="s">
        <v>1048</v>
      </c>
      <c r="I35" s="112" t="s">
        <v>1047</v>
      </c>
      <c r="J35" s="115" t="s">
        <v>1706</v>
      </c>
      <c r="K35" s="116" t="s">
        <v>1707</v>
      </c>
      <c r="L35" s="117">
        <v>4</v>
      </c>
      <c r="M35" s="166"/>
    </row>
    <row r="36" spans="1:54" s="121" customFormat="1">
      <c r="A36" s="84"/>
      <c r="B36" s="85"/>
      <c r="C36" s="133"/>
      <c r="D36" s="134"/>
      <c r="E36" s="135"/>
      <c r="F36" s="136"/>
      <c r="G36" s="127"/>
      <c r="H36" s="128"/>
      <c r="I36" s="128"/>
      <c r="J36" s="129" t="s">
        <v>1471</v>
      </c>
      <c r="K36" s="130" t="s">
        <v>1472</v>
      </c>
      <c r="L36" s="131">
        <v>3</v>
      </c>
      <c r="M36" s="166"/>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row>
    <row r="37" spans="1:54" s="121" customFormat="1">
      <c r="A37" s="84"/>
      <c r="B37" s="85"/>
      <c r="C37" s="133" t="s">
        <v>134</v>
      </c>
      <c r="D37" s="134" t="s">
        <v>56</v>
      </c>
      <c r="E37" s="135"/>
      <c r="F37" s="136"/>
      <c r="G37" s="127">
        <v>3.55</v>
      </c>
      <c r="H37" s="128" t="s">
        <v>1048</v>
      </c>
      <c r="I37" s="128" t="s">
        <v>1047</v>
      </c>
      <c r="J37" s="129"/>
      <c r="K37" s="130"/>
      <c r="L37" s="131"/>
      <c r="M37" s="166"/>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row>
    <row r="38" spans="1:54" s="121" customFormat="1">
      <c r="A38" s="84"/>
      <c r="B38" s="132"/>
      <c r="C38" s="122" t="s">
        <v>57</v>
      </c>
      <c r="D38" s="137" t="s">
        <v>58</v>
      </c>
      <c r="E38" s="138"/>
      <c r="F38" s="139"/>
      <c r="G38" s="127">
        <v>3.55</v>
      </c>
      <c r="H38" s="128" t="s">
        <v>1048</v>
      </c>
      <c r="I38" s="128" t="s">
        <v>1047</v>
      </c>
      <c r="J38" s="129"/>
      <c r="K38" s="130"/>
      <c r="L38" s="131"/>
      <c r="M38" s="166"/>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row>
    <row r="39" spans="1:54">
      <c r="A39" s="80"/>
      <c r="B39" s="153" t="s">
        <v>115</v>
      </c>
      <c r="C39" s="81"/>
      <c r="D39" s="83" t="s">
        <v>59</v>
      </c>
      <c r="E39" s="98">
        <v>122</v>
      </c>
      <c r="F39" s="99" t="s">
        <v>1861</v>
      </c>
      <c r="G39" s="111">
        <f>MEDIAN(G43,G50,G57,G62,G66,G68,G69,G72)</f>
        <v>4.3</v>
      </c>
      <c r="H39" s="112" t="s">
        <v>1048</v>
      </c>
      <c r="I39" s="112" t="s">
        <v>1047</v>
      </c>
      <c r="J39" s="115"/>
      <c r="K39" s="116"/>
      <c r="L39" s="117"/>
      <c r="M39" s="166"/>
    </row>
    <row r="40" spans="1:54">
      <c r="A40" s="80"/>
      <c r="B40" s="81"/>
      <c r="C40" s="81"/>
      <c r="D40" s="83"/>
      <c r="E40" s="98">
        <v>125</v>
      </c>
      <c r="F40" s="99" t="s">
        <v>1862</v>
      </c>
      <c r="G40" s="111"/>
      <c r="H40" s="112"/>
      <c r="I40" s="112"/>
      <c r="J40" s="115"/>
      <c r="K40" s="116"/>
      <c r="L40" s="117"/>
      <c r="M40" s="166"/>
    </row>
    <row r="41" spans="1:54">
      <c r="A41" s="80"/>
      <c r="B41" s="81"/>
      <c r="C41" s="81"/>
      <c r="D41" s="83"/>
      <c r="E41" s="98" t="s">
        <v>1863</v>
      </c>
      <c r="F41" s="105" t="s">
        <v>1864</v>
      </c>
      <c r="G41" s="111"/>
      <c r="H41" s="112"/>
      <c r="I41" s="112"/>
      <c r="J41" s="115"/>
      <c r="K41" s="116"/>
      <c r="L41" s="117"/>
      <c r="M41" s="166"/>
    </row>
    <row r="42" spans="1:54" s="121" customFormat="1">
      <c r="A42" s="80"/>
      <c r="B42" s="81"/>
      <c r="C42" s="122"/>
      <c r="D42" s="124"/>
      <c r="E42" s="125" t="s">
        <v>1865</v>
      </c>
      <c r="F42" s="140" t="s">
        <v>1866</v>
      </c>
      <c r="G42" s="127"/>
      <c r="H42" s="128"/>
      <c r="I42" s="128"/>
      <c r="J42" s="129"/>
      <c r="K42" s="130"/>
      <c r="L42" s="131"/>
      <c r="M42" s="166"/>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row>
    <row r="43" spans="1:54">
      <c r="A43" s="84"/>
      <c r="B43" s="85"/>
      <c r="C43" s="81" t="s">
        <v>116</v>
      </c>
      <c r="D43" s="91" t="s">
        <v>60</v>
      </c>
      <c r="E43" s="98"/>
      <c r="F43" s="105"/>
      <c r="G43" s="111">
        <f>MEDIAN(L43:L49)</f>
        <v>4.3</v>
      </c>
      <c r="H43" s="112" t="s">
        <v>1048</v>
      </c>
      <c r="I43" s="112" t="s">
        <v>1047</v>
      </c>
      <c r="J43" s="115" t="s">
        <v>1778</v>
      </c>
      <c r="K43" s="116" t="s">
        <v>1779</v>
      </c>
      <c r="L43" s="117">
        <v>4.3</v>
      </c>
      <c r="M43" s="166"/>
    </row>
    <row r="44" spans="1:54">
      <c r="A44" s="84"/>
      <c r="B44" s="81"/>
      <c r="C44" s="81"/>
      <c r="D44" s="89"/>
      <c r="E44" s="100"/>
      <c r="F44" s="104"/>
      <c r="G44" s="111"/>
      <c r="H44" s="112"/>
      <c r="I44" s="112"/>
      <c r="J44" s="115" t="s">
        <v>1786</v>
      </c>
      <c r="K44" s="116" t="s">
        <v>1787</v>
      </c>
      <c r="L44" s="117">
        <v>4.8</v>
      </c>
      <c r="M44" s="166"/>
    </row>
    <row r="45" spans="1:54">
      <c r="A45" s="84"/>
      <c r="B45" s="81"/>
      <c r="C45" s="81"/>
      <c r="D45" s="89"/>
      <c r="E45" s="100"/>
      <c r="F45" s="104"/>
      <c r="G45" s="111"/>
      <c r="H45" s="112"/>
      <c r="I45" s="112"/>
      <c r="J45" s="115" t="s">
        <v>1740</v>
      </c>
      <c r="K45" s="116" t="s">
        <v>1741</v>
      </c>
      <c r="L45" s="117">
        <v>2</v>
      </c>
      <c r="M45" s="166"/>
    </row>
    <row r="46" spans="1:54">
      <c r="A46" s="84"/>
      <c r="B46" s="81"/>
      <c r="C46" s="81"/>
      <c r="D46" s="89"/>
      <c r="E46" s="100"/>
      <c r="F46" s="104"/>
      <c r="G46" s="111"/>
      <c r="H46" s="112"/>
      <c r="I46" s="112"/>
      <c r="J46" s="115" t="s">
        <v>1776</v>
      </c>
      <c r="K46" s="116" t="s">
        <v>1777</v>
      </c>
      <c r="L46" s="117">
        <v>3.5</v>
      </c>
      <c r="M46" s="166"/>
    </row>
    <row r="47" spans="1:54">
      <c r="A47" s="84"/>
      <c r="B47" s="81"/>
      <c r="C47" s="81"/>
      <c r="D47" s="89"/>
      <c r="E47" s="100"/>
      <c r="F47" s="104"/>
      <c r="G47" s="111"/>
      <c r="H47" s="112"/>
      <c r="I47" s="112"/>
      <c r="J47" s="115" t="s">
        <v>1830</v>
      </c>
      <c r="K47" s="116" t="s">
        <v>1831</v>
      </c>
      <c r="L47" s="117">
        <v>4.3</v>
      </c>
      <c r="M47" s="166"/>
    </row>
    <row r="48" spans="1:54">
      <c r="A48" s="84"/>
      <c r="B48" s="81"/>
      <c r="C48" s="81"/>
      <c r="D48" s="89"/>
      <c r="E48" s="100"/>
      <c r="F48" s="104"/>
      <c r="G48" s="111"/>
      <c r="H48" s="112"/>
      <c r="I48" s="112"/>
      <c r="J48" s="115" t="s">
        <v>1832</v>
      </c>
      <c r="K48" s="116" t="s">
        <v>1833</v>
      </c>
      <c r="L48" s="117">
        <v>7.3</v>
      </c>
      <c r="M48" s="166"/>
    </row>
    <row r="49" spans="1:54" s="121" customFormat="1">
      <c r="A49" s="84"/>
      <c r="B49" s="81"/>
      <c r="C49" s="122"/>
      <c r="D49" s="141"/>
      <c r="E49" s="135"/>
      <c r="F49" s="142"/>
      <c r="G49" s="127"/>
      <c r="H49" s="128"/>
      <c r="I49" s="128"/>
      <c r="J49" s="129" t="s">
        <v>1834</v>
      </c>
      <c r="K49" s="130" t="s">
        <v>1835</v>
      </c>
      <c r="L49" s="131">
        <v>4.3</v>
      </c>
      <c r="M49" s="166"/>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row>
    <row r="50" spans="1:54">
      <c r="A50" s="84"/>
      <c r="B50" s="85"/>
      <c r="C50" s="81" t="s">
        <v>117</v>
      </c>
      <c r="D50" s="91" t="s">
        <v>61</v>
      </c>
      <c r="E50" s="98"/>
      <c r="F50" s="105"/>
      <c r="G50" s="111">
        <f>MEDIAN(L50:L56)</f>
        <v>4.5</v>
      </c>
      <c r="H50" s="112" t="s">
        <v>1048</v>
      </c>
      <c r="I50" s="112" t="s">
        <v>1047</v>
      </c>
      <c r="J50" s="115" t="s">
        <v>1784</v>
      </c>
      <c r="K50" s="116" t="s">
        <v>1785</v>
      </c>
      <c r="L50" s="117">
        <v>7.8</v>
      </c>
      <c r="M50" s="166"/>
    </row>
    <row r="51" spans="1:54">
      <c r="A51" s="84"/>
      <c r="B51" s="81"/>
      <c r="C51" s="81"/>
      <c r="D51" s="89"/>
      <c r="E51" s="100"/>
      <c r="F51" s="104"/>
      <c r="G51" s="111"/>
      <c r="H51" s="112"/>
      <c r="I51" s="112"/>
      <c r="J51" s="115" t="s">
        <v>1786</v>
      </c>
      <c r="K51" s="116" t="s">
        <v>1787</v>
      </c>
      <c r="L51" s="117">
        <v>4.8</v>
      </c>
      <c r="M51" s="166"/>
    </row>
    <row r="52" spans="1:54">
      <c r="A52" s="84"/>
      <c r="B52" s="81"/>
      <c r="C52" s="81"/>
      <c r="D52" s="89"/>
      <c r="E52" s="100"/>
      <c r="F52" s="104"/>
      <c r="G52" s="111"/>
      <c r="H52" s="112"/>
      <c r="I52" s="112"/>
      <c r="J52" s="115" t="s">
        <v>1740</v>
      </c>
      <c r="K52" s="116" t="s">
        <v>1741</v>
      </c>
      <c r="L52" s="117">
        <v>2</v>
      </c>
      <c r="M52" s="166"/>
    </row>
    <row r="53" spans="1:54">
      <c r="A53" s="84"/>
      <c r="B53" s="81"/>
      <c r="C53" s="81"/>
      <c r="D53" s="89"/>
      <c r="E53" s="100"/>
      <c r="F53" s="104"/>
      <c r="G53" s="111"/>
      <c r="H53" s="112"/>
      <c r="I53" s="112"/>
      <c r="J53" s="115" t="s">
        <v>1788</v>
      </c>
      <c r="K53" s="116" t="s">
        <v>1789</v>
      </c>
      <c r="L53" s="117">
        <v>4.5</v>
      </c>
      <c r="M53" s="166"/>
    </row>
    <row r="54" spans="1:54">
      <c r="A54" s="84"/>
      <c r="B54" s="81"/>
      <c r="C54" s="81"/>
      <c r="D54" s="89"/>
      <c r="E54" s="100"/>
      <c r="F54" s="104"/>
      <c r="G54" s="111"/>
      <c r="H54" s="112"/>
      <c r="I54" s="112"/>
      <c r="J54" s="115" t="s">
        <v>1832</v>
      </c>
      <c r="K54" s="116" t="s">
        <v>1833</v>
      </c>
      <c r="L54" s="117">
        <v>7.3</v>
      </c>
      <c r="M54" s="166"/>
    </row>
    <row r="55" spans="1:54">
      <c r="A55" s="84"/>
      <c r="B55" s="81"/>
      <c r="C55" s="81"/>
      <c r="D55" s="89"/>
      <c r="E55" s="100"/>
      <c r="F55" s="104"/>
      <c r="G55" s="111"/>
      <c r="H55" s="112"/>
      <c r="I55" s="112"/>
      <c r="J55" s="115" t="s">
        <v>1834</v>
      </c>
      <c r="K55" s="116" t="s">
        <v>1835</v>
      </c>
      <c r="L55" s="117">
        <v>4.3</v>
      </c>
      <c r="M55" s="166"/>
    </row>
    <row r="56" spans="1:54" s="121" customFormat="1">
      <c r="A56" s="84"/>
      <c r="B56" s="81"/>
      <c r="C56" s="122"/>
      <c r="D56" s="141"/>
      <c r="E56" s="135"/>
      <c r="F56" s="142"/>
      <c r="G56" s="127"/>
      <c r="H56" s="128"/>
      <c r="I56" s="128"/>
      <c r="J56" s="129" t="s">
        <v>1428</v>
      </c>
      <c r="K56" s="130" t="s">
        <v>1429</v>
      </c>
      <c r="L56" s="131">
        <v>2.2999999999999998</v>
      </c>
      <c r="M56" s="166"/>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row>
    <row r="57" spans="1:54">
      <c r="A57" s="84"/>
      <c r="B57" s="85"/>
      <c r="C57" s="81" t="s">
        <v>118</v>
      </c>
      <c r="D57" s="91" t="s">
        <v>62</v>
      </c>
      <c r="E57" s="98"/>
      <c r="F57" s="105"/>
      <c r="G57" s="111">
        <f>MEDIAN(L57:L61)</f>
        <v>4.8</v>
      </c>
      <c r="H57" s="112" t="s">
        <v>1048</v>
      </c>
      <c r="I57" s="112" t="s">
        <v>1047</v>
      </c>
      <c r="J57" s="115" t="s">
        <v>1784</v>
      </c>
      <c r="K57" s="116" t="s">
        <v>1785</v>
      </c>
      <c r="L57" s="117">
        <v>7.8</v>
      </c>
      <c r="M57" s="166"/>
    </row>
    <row r="58" spans="1:54">
      <c r="A58" s="84"/>
      <c r="B58" s="81"/>
      <c r="C58" s="81"/>
      <c r="D58" s="89"/>
      <c r="E58" s="100"/>
      <c r="F58" s="104"/>
      <c r="G58" s="111"/>
      <c r="H58" s="112"/>
      <c r="I58" s="112"/>
      <c r="J58" s="115" t="s">
        <v>1786</v>
      </c>
      <c r="K58" s="116" t="s">
        <v>1787</v>
      </c>
      <c r="L58" s="117">
        <v>4.8</v>
      </c>
      <c r="M58" s="166"/>
    </row>
    <row r="59" spans="1:54">
      <c r="A59" s="84"/>
      <c r="B59" s="81"/>
      <c r="C59" s="81"/>
      <c r="D59" s="89"/>
      <c r="E59" s="100"/>
      <c r="F59" s="104"/>
      <c r="G59" s="111"/>
      <c r="H59" s="112"/>
      <c r="I59" s="112"/>
      <c r="J59" s="115" t="s">
        <v>1740</v>
      </c>
      <c r="K59" s="116" t="s">
        <v>1741</v>
      </c>
      <c r="L59" s="117">
        <v>2</v>
      </c>
      <c r="M59" s="166"/>
    </row>
    <row r="60" spans="1:54">
      <c r="A60" s="84"/>
      <c r="B60" s="81"/>
      <c r="C60" s="81"/>
      <c r="D60" s="89"/>
      <c r="E60" s="100"/>
      <c r="F60" s="104"/>
      <c r="G60" s="111"/>
      <c r="H60" s="112"/>
      <c r="I60" s="112"/>
      <c r="J60" s="115" t="s">
        <v>1832</v>
      </c>
      <c r="K60" s="116" t="s">
        <v>1833</v>
      </c>
      <c r="L60" s="117">
        <v>7.3</v>
      </c>
      <c r="M60" s="166"/>
    </row>
    <row r="61" spans="1:54" s="121" customFormat="1">
      <c r="A61" s="84"/>
      <c r="B61" s="81"/>
      <c r="C61" s="122"/>
      <c r="D61" s="141"/>
      <c r="E61" s="135"/>
      <c r="F61" s="142"/>
      <c r="G61" s="127"/>
      <c r="H61" s="128"/>
      <c r="I61" s="128"/>
      <c r="J61" s="129" t="s">
        <v>1834</v>
      </c>
      <c r="K61" s="130" t="s">
        <v>1835</v>
      </c>
      <c r="L61" s="131">
        <v>4.3</v>
      </c>
      <c r="M61" s="166"/>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row>
    <row r="62" spans="1:54">
      <c r="A62" s="84"/>
      <c r="B62" s="85"/>
      <c r="C62" s="81" t="s">
        <v>119</v>
      </c>
      <c r="D62" s="91" t="s">
        <v>63</v>
      </c>
      <c r="E62" s="98"/>
      <c r="F62" s="105"/>
      <c r="G62" s="111">
        <f>MEDIAN(L62:L65)</f>
        <v>4.6500000000000004</v>
      </c>
      <c r="H62" s="112" t="s">
        <v>1048</v>
      </c>
      <c r="I62" s="112" t="s">
        <v>1047</v>
      </c>
      <c r="J62" s="115" t="s">
        <v>1784</v>
      </c>
      <c r="K62" s="116" t="s">
        <v>1785</v>
      </c>
      <c r="L62" s="117">
        <v>7.8</v>
      </c>
      <c r="M62" s="166"/>
    </row>
    <row r="63" spans="1:54">
      <c r="A63" s="84"/>
      <c r="B63" s="81"/>
      <c r="C63" s="81"/>
      <c r="D63" s="89"/>
      <c r="E63" s="100"/>
      <c r="F63" s="104"/>
      <c r="G63" s="111"/>
      <c r="H63" s="112"/>
      <c r="I63" s="112"/>
      <c r="J63" s="115" t="s">
        <v>1786</v>
      </c>
      <c r="K63" s="116" t="s">
        <v>1787</v>
      </c>
      <c r="L63" s="117">
        <v>4.8</v>
      </c>
      <c r="M63" s="166"/>
    </row>
    <row r="64" spans="1:54">
      <c r="A64" s="84"/>
      <c r="B64" s="81"/>
      <c r="C64" s="81"/>
      <c r="D64" s="89"/>
      <c r="E64" s="100"/>
      <c r="F64" s="104"/>
      <c r="G64" s="111"/>
      <c r="H64" s="112"/>
      <c r="I64" s="112"/>
      <c r="J64" s="115" t="s">
        <v>1740</v>
      </c>
      <c r="K64" s="116" t="s">
        <v>1741</v>
      </c>
      <c r="L64" s="117">
        <v>2</v>
      </c>
      <c r="M64" s="166"/>
    </row>
    <row r="65" spans="1:54" s="121" customFormat="1">
      <c r="A65" s="84"/>
      <c r="B65" s="81"/>
      <c r="C65" s="122"/>
      <c r="D65" s="141"/>
      <c r="E65" s="135"/>
      <c r="F65" s="142"/>
      <c r="G65" s="127"/>
      <c r="H65" s="128"/>
      <c r="I65" s="128"/>
      <c r="J65" s="129" t="s">
        <v>1788</v>
      </c>
      <c r="K65" s="130" t="s">
        <v>1789</v>
      </c>
      <c r="L65" s="131">
        <v>4.5</v>
      </c>
      <c r="M65" s="166"/>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row>
    <row r="66" spans="1:54">
      <c r="A66" s="84"/>
      <c r="B66" s="85"/>
      <c r="C66" s="81" t="s">
        <v>120</v>
      </c>
      <c r="D66" s="91" t="s">
        <v>64</v>
      </c>
      <c r="E66" s="98"/>
      <c r="F66" s="105"/>
      <c r="G66" s="111">
        <f>MEDIAN(L66:L67)</f>
        <v>2.4000000000000004</v>
      </c>
      <c r="H66" s="112" t="s">
        <v>1048</v>
      </c>
      <c r="I66" s="112" t="s">
        <v>1047</v>
      </c>
      <c r="J66" s="115" t="s">
        <v>1801</v>
      </c>
      <c r="K66" s="116" t="s">
        <v>1802</v>
      </c>
      <c r="L66" s="117">
        <v>3.5</v>
      </c>
      <c r="M66" s="166"/>
    </row>
    <row r="67" spans="1:54" s="121" customFormat="1">
      <c r="A67" s="84"/>
      <c r="B67" s="85"/>
      <c r="C67" s="122"/>
      <c r="D67" s="143"/>
      <c r="E67" s="125"/>
      <c r="F67" s="144"/>
      <c r="G67" s="127"/>
      <c r="H67" s="128"/>
      <c r="I67" s="128"/>
      <c r="J67" s="129" t="s">
        <v>1744</v>
      </c>
      <c r="K67" s="130" t="s">
        <v>1745</v>
      </c>
      <c r="L67" s="131">
        <v>1.3</v>
      </c>
      <c r="M67" s="166"/>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row>
    <row r="68" spans="1:54" s="121" customFormat="1">
      <c r="A68" s="84"/>
      <c r="B68" s="85"/>
      <c r="C68" s="122" t="s">
        <v>121</v>
      </c>
      <c r="D68" s="143" t="s">
        <v>65</v>
      </c>
      <c r="E68" s="125"/>
      <c r="F68" s="144"/>
      <c r="G68" s="127">
        <f>L68</f>
        <v>3.3</v>
      </c>
      <c r="H68" s="128" t="s">
        <v>1048</v>
      </c>
      <c r="I68" s="128" t="s">
        <v>1047</v>
      </c>
      <c r="J68" s="129" t="s">
        <v>1574</v>
      </c>
      <c r="K68" s="130" t="s">
        <v>1575</v>
      </c>
      <c r="L68" s="131">
        <v>3.3</v>
      </c>
      <c r="M68" s="166"/>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row>
    <row r="69" spans="1:54">
      <c r="A69" s="84"/>
      <c r="B69" s="85"/>
      <c r="C69" s="81" t="s">
        <v>122</v>
      </c>
      <c r="D69" s="91" t="s">
        <v>66</v>
      </c>
      <c r="E69" s="98"/>
      <c r="F69" s="105"/>
      <c r="G69" s="111">
        <f>MEDIAN(L69:L71)</f>
        <v>4</v>
      </c>
      <c r="H69" s="112" t="s">
        <v>1048</v>
      </c>
      <c r="I69" s="112" t="s">
        <v>1047</v>
      </c>
      <c r="J69" s="115" t="s">
        <v>1788</v>
      </c>
      <c r="K69" s="116" t="s">
        <v>1789</v>
      </c>
      <c r="L69" s="117">
        <v>4.5</v>
      </c>
      <c r="M69" s="166"/>
    </row>
    <row r="70" spans="1:54">
      <c r="A70" s="84"/>
      <c r="B70" s="81"/>
      <c r="C70" s="81"/>
      <c r="D70" s="89"/>
      <c r="E70" s="100"/>
      <c r="F70" s="104"/>
      <c r="G70" s="111"/>
      <c r="H70" s="112"/>
      <c r="I70" s="112"/>
      <c r="J70" s="115" t="s">
        <v>1738</v>
      </c>
      <c r="K70" s="116" t="s">
        <v>1739</v>
      </c>
      <c r="L70" s="117">
        <v>2.2999999999999998</v>
      </c>
      <c r="M70" s="166"/>
    </row>
    <row r="71" spans="1:54" s="121" customFormat="1">
      <c r="A71" s="84"/>
      <c r="B71" s="81"/>
      <c r="C71" s="122"/>
      <c r="D71" s="141"/>
      <c r="E71" s="135"/>
      <c r="F71" s="142"/>
      <c r="G71" s="127"/>
      <c r="H71" s="128"/>
      <c r="I71" s="128"/>
      <c r="J71" s="129" t="s">
        <v>1720</v>
      </c>
      <c r="K71" s="130" t="s">
        <v>1721</v>
      </c>
      <c r="L71" s="131">
        <v>4</v>
      </c>
      <c r="M71" s="166"/>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row>
    <row r="72" spans="1:54" s="121" customFormat="1">
      <c r="A72" s="84"/>
      <c r="B72" s="85"/>
      <c r="C72" s="122" t="s">
        <v>123</v>
      </c>
      <c r="D72" s="143" t="s">
        <v>67</v>
      </c>
      <c r="E72" s="125"/>
      <c r="F72" s="144"/>
      <c r="G72" s="127">
        <f>L72</f>
        <v>4.3</v>
      </c>
      <c r="H72" s="128" t="s">
        <v>1048</v>
      </c>
      <c r="I72" s="128" t="s">
        <v>1047</v>
      </c>
      <c r="J72" s="129" t="s">
        <v>1834</v>
      </c>
      <c r="K72" s="130" t="s">
        <v>1835</v>
      </c>
      <c r="L72" s="131">
        <v>4.3</v>
      </c>
      <c r="M72" s="166"/>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row>
    <row r="73" spans="1:54" s="121" customFormat="1">
      <c r="A73" s="84"/>
      <c r="B73" s="85"/>
      <c r="C73" s="122" t="s">
        <v>135</v>
      </c>
      <c r="D73" s="124" t="s">
        <v>68</v>
      </c>
      <c r="E73" s="138"/>
      <c r="F73" s="126"/>
      <c r="G73" s="127">
        <v>4.3</v>
      </c>
      <c r="H73" s="128" t="s">
        <v>1048</v>
      </c>
      <c r="I73" s="128" t="s">
        <v>1047</v>
      </c>
      <c r="J73" s="129"/>
      <c r="K73" s="130"/>
      <c r="L73" s="131"/>
      <c r="M73" s="166"/>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row>
    <row r="74" spans="1:54" s="121" customFormat="1">
      <c r="A74" s="84"/>
      <c r="B74" s="132"/>
      <c r="C74" s="122" t="s">
        <v>69</v>
      </c>
      <c r="D74" s="124" t="s">
        <v>70</v>
      </c>
      <c r="E74" s="138"/>
      <c r="F74" s="126"/>
      <c r="G74" s="127">
        <v>4.3</v>
      </c>
      <c r="H74" s="128" t="s">
        <v>1048</v>
      </c>
      <c r="I74" s="128" t="s">
        <v>1047</v>
      </c>
      <c r="J74" s="129"/>
      <c r="K74" s="130"/>
      <c r="L74" s="131"/>
      <c r="M74" s="166"/>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row>
    <row r="75" spans="1:54" s="121" customFormat="1">
      <c r="A75" s="84"/>
      <c r="B75" s="153" t="s">
        <v>136</v>
      </c>
      <c r="C75" s="132"/>
      <c r="D75" s="124" t="s">
        <v>71</v>
      </c>
      <c r="E75" s="125" t="s">
        <v>1867</v>
      </c>
      <c r="F75" s="144" t="s">
        <v>1868</v>
      </c>
      <c r="G75" s="127">
        <f>MEDIAN(G76,G91,G92)</f>
        <v>3.3</v>
      </c>
      <c r="H75" s="128" t="s">
        <v>1048</v>
      </c>
      <c r="I75" s="128" t="s">
        <v>1047</v>
      </c>
      <c r="J75" s="129"/>
      <c r="K75" s="130"/>
      <c r="L75" s="131"/>
      <c r="M75" s="166"/>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row>
    <row r="76" spans="1:54">
      <c r="A76" s="84"/>
      <c r="B76" s="85"/>
      <c r="C76" s="81" t="s">
        <v>137</v>
      </c>
      <c r="D76" s="83" t="s">
        <v>72</v>
      </c>
      <c r="E76" s="102"/>
      <c r="F76" s="99"/>
      <c r="G76" s="111">
        <f>MEDIAN(L76:L90)</f>
        <v>2.5</v>
      </c>
      <c r="H76" s="112" t="s">
        <v>1048</v>
      </c>
      <c r="I76" s="112" t="s">
        <v>1047</v>
      </c>
      <c r="J76" s="115" t="s">
        <v>1805</v>
      </c>
      <c r="K76" s="116" t="s">
        <v>1806</v>
      </c>
      <c r="L76" s="117">
        <v>2.5</v>
      </c>
      <c r="M76" s="166"/>
    </row>
    <row r="77" spans="1:54">
      <c r="A77" s="84"/>
      <c r="B77" s="85"/>
      <c r="C77" s="81"/>
      <c r="D77" s="83"/>
      <c r="E77" s="102"/>
      <c r="F77" s="99"/>
      <c r="G77" s="111"/>
      <c r="H77" s="112"/>
      <c r="I77" s="112"/>
      <c r="J77" s="115" t="s">
        <v>1807</v>
      </c>
      <c r="K77" s="116" t="s">
        <v>1808</v>
      </c>
      <c r="L77" s="117">
        <v>6</v>
      </c>
      <c r="M77" s="166"/>
    </row>
    <row r="78" spans="1:54">
      <c r="A78" s="84"/>
      <c r="B78" s="85"/>
      <c r="C78" s="81"/>
      <c r="D78" s="83"/>
      <c r="E78" s="102"/>
      <c r="F78" s="99"/>
      <c r="G78" s="111"/>
      <c r="H78" s="112"/>
      <c r="I78" s="112"/>
      <c r="J78" s="115" t="s">
        <v>1809</v>
      </c>
      <c r="K78" s="116" t="s">
        <v>1810</v>
      </c>
      <c r="L78" s="117">
        <v>2.5</v>
      </c>
      <c r="M78" s="166"/>
    </row>
    <row r="79" spans="1:54">
      <c r="A79" s="84"/>
      <c r="B79" s="85"/>
      <c r="C79" s="81"/>
      <c r="D79" s="83"/>
      <c r="E79" s="102"/>
      <c r="F79" s="99"/>
      <c r="G79" s="111"/>
      <c r="H79" s="112"/>
      <c r="I79" s="112"/>
      <c r="J79" s="115" t="s">
        <v>1811</v>
      </c>
      <c r="K79" s="116" t="s">
        <v>1812</v>
      </c>
      <c r="L79" s="117">
        <v>2</v>
      </c>
      <c r="M79" s="166"/>
    </row>
    <row r="80" spans="1:54">
      <c r="A80" s="84"/>
      <c r="B80" s="85"/>
      <c r="C80" s="81"/>
      <c r="D80" s="83"/>
      <c r="E80" s="102"/>
      <c r="F80" s="99"/>
      <c r="G80" s="111"/>
      <c r="H80" s="112"/>
      <c r="I80" s="112"/>
      <c r="J80" s="115" t="s">
        <v>1813</v>
      </c>
      <c r="K80" s="116" t="s">
        <v>1814</v>
      </c>
      <c r="L80" s="117">
        <v>2.5</v>
      </c>
      <c r="M80" s="166"/>
    </row>
    <row r="81" spans="1:54">
      <c r="A81" s="84"/>
      <c r="B81" s="85"/>
      <c r="C81" s="81"/>
      <c r="D81" s="83"/>
      <c r="E81" s="102"/>
      <c r="F81" s="99"/>
      <c r="G81" s="111"/>
      <c r="H81" s="112"/>
      <c r="I81" s="112"/>
      <c r="J81" s="115" t="s">
        <v>1815</v>
      </c>
      <c r="K81" s="116" t="s">
        <v>1816</v>
      </c>
      <c r="L81" s="117">
        <v>3</v>
      </c>
      <c r="M81" s="166"/>
    </row>
    <row r="82" spans="1:54">
      <c r="A82" s="84"/>
      <c r="B82" s="85"/>
      <c r="C82" s="81"/>
      <c r="D82" s="83"/>
      <c r="E82" s="102"/>
      <c r="F82" s="99"/>
      <c r="G82" s="111"/>
      <c r="H82" s="112"/>
      <c r="I82" s="112"/>
      <c r="J82" s="115" t="s">
        <v>1323</v>
      </c>
      <c r="K82" s="116" t="s">
        <v>1324</v>
      </c>
      <c r="L82" s="117">
        <v>5</v>
      </c>
      <c r="M82" s="166"/>
    </row>
    <row r="83" spans="1:54">
      <c r="A83" s="84"/>
      <c r="B83" s="85"/>
      <c r="C83" s="81"/>
      <c r="D83" s="83"/>
      <c r="E83" s="102"/>
      <c r="F83" s="99"/>
      <c r="G83" s="111"/>
      <c r="H83" s="112"/>
      <c r="I83" s="112"/>
      <c r="J83" s="115" t="s">
        <v>1817</v>
      </c>
      <c r="K83" s="116" t="s">
        <v>1818</v>
      </c>
      <c r="L83" s="117">
        <v>6</v>
      </c>
      <c r="M83" s="166"/>
    </row>
    <row r="84" spans="1:54">
      <c r="A84" s="84"/>
      <c r="B84" s="85"/>
      <c r="C84" s="81"/>
      <c r="D84" s="83"/>
      <c r="E84" s="102"/>
      <c r="F84" s="99"/>
      <c r="G84" s="111"/>
      <c r="H84" s="112"/>
      <c r="I84" s="112"/>
      <c r="J84" s="115" t="s">
        <v>326</v>
      </c>
      <c r="K84" s="116" t="s">
        <v>1819</v>
      </c>
      <c r="L84" s="117">
        <v>5</v>
      </c>
      <c r="M84" s="166"/>
    </row>
    <row r="85" spans="1:54">
      <c r="A85" s="84"/>
      <c r="B85" s="85"/>
      <c r="C85" s="81"/>
      <c r="D85" s="83"/>
      <c r="E85" s="102"/>
      <c r="F85" s="99"/>
      <c r="G85" s="111"/>
      <c r="H85" s="112"/>
      <c r="I85" s="112"/>
      <c r="J85" s="115" t="s">
        <v>1820</v>
      </c>
      <c r="K85" s="116" t="s">
        <v>1821</v>
      </c>
      <c r="L85" s="117">
        <v>3.3</v>
      </c>
      <c r="M85" s="166"/>
    </row>
    <row r="86" spans="1:54">
      <c r="A86" s="84"/>
      <c r="B86" s="85"/>
      <c r="C86" s="81"/>
      <c r="D86" s="83"/>
      <c r="E86" s="102"/>
      <c r="F86" s="99"/>
      <c r="G86" s="111"/>
      <c r="H86" s="112"/>
      <c r="I86" s="112"/>
      <c r="J86" s="115" t="s">
        <v>1325</v>
      </c>
      <c r="K86" s="116" t="s">
        <v>1326</v>
      </c>
      <c r="L86" s="117">
        <v>2</v>
      </c>
      <c r="M86" s="166"/>
    </row>
    <row r="87" spans="1:54">
      <c r="A87" s="84"/>
      <c r="B87" s="85"/>
      <c r="C87" s="81"/>
      <c r="D87" s="83"/>
      <c r="E87" s="102"/>
      <c r="F87" s="99"/>
      <c r="G87" s="111"/>
      <c r="H87" s="112"/>
      <c r="I87" s="112"/>
      <c r="J87" s="115" t="s">
        <v>1822</v>
      </c>
      <c r="K87" s="116" t="s">
        <v>1823</v>
      </c>
      <c r="L87" s="117">
        <v>9.5</v>
      </c>
      <c r="M87" s="166"/>
    </row>
    <row r="88" spans="1:54">
      <c r="A88" s="84"/>
      <c r="B88" s="85"/>
      <c r="C88" s="81"/>
      <c r="D88" s="83"/>
      <c r="E88" s="102"/>
      <c r="F88" s="99"/>
      <c r="G88" s="111"/>
      <c r="H88" s="112"/>
      <c r="I88" s="112"/>
      <c r="J88" s="115" t="s">
        <v>1824</v>
      </c>
      <c r="K88" s="116" t="s">
        <v>1825</v>
      </c>
      <c r="L88" s="117">
        <v>2.5</v>
      </c>
      <c r="M88" s="166"/>
    </row>
    <row r="89" spans="1:54">
      <c r="A89" s="84"/>
      <c r="B89" s="85"/>
      <c r="C89" s="81"/>
      <c r="D89" s="83"/>
      <c r="E89" s="102"/>
      <c r="F89" s="99"/>
      <c r="G89" s="111"/>
      <c r="H89" s="112"/>
      <c r="I89" s="112"/>
      <c r="J89" s="115" t="s">
        <v>1826</v>
      </c>
      <c r="K89" s="116" t="s">
        <v>1828</v>
      </c>
      <c r="L89" s="117">
        <v>2.2999999999999998</v>
      </c>
      <c r="M89" s="166"/>
    </row>
    <row r="90" spans="1:54" s="121" customFormat="1">
      <c r="A90" s="84"/>
      <c r="B90" s="85"/>
      <c r="C90" s="122"/>
      <c r="D90" s="124"/>
      <c r="E90" s="138"/>
      <c r="F90" s="126"/>
      <c r="G90" s="127"/>
      <c r="H90" s="128"/>
      <c r="I90" s="128"/>
      <c r="J90" s="129" t="s">
        <v>1827</v>
      </c>
      <c r="K90" s="130" t="s">
        <v>1829</v>
      </c>
      <c r="L90" s="131">
        <v>2.5</v>
      </c>
      <c r="M90" s="166"/>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row>
    <row r="91" spans="1:54" s="121" customFormat="1">
      <c r="A91" s="84"/>
      <c r="B91" s="85"/>
      <c r="C91" s="122" t="s">
        <v>138</v>
      </c>
      <c r="D91" s="124" t="s">
        <v>73</v>
      </c>
      <c r="E91" s="138"/>
      <c r="F91" s="126"/>
      <c r="G91" s="127">
        <f>L91</f>
        <v>3.3</v>
      </c>
      <c r="H91" s="128" t="s">
        <v>1048</v>
      </c>
      <c r="I91" s="128" t="s">
        <v>1047</v>
      </c>
      <c r="J91" s="129" t="s">
        <v>1803</v>
      </c>
      <c r="K91" s="130" t="s">
        <v>1804</v>
      </c>
      <c r="L91" s="131">
        <v>3.3</v>
      </c>
      <c r="M91" s="166"/>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row>
    <row r="92" spans="1:54">
      <c r="A92" s="84"/>
      <c r="B92" s="85"/>
      <c r="C92" s="81" t="s">
        <v>139</v>
      </c>
      <c r="D92" s="83" t="s">
        <v>74</v>
      </c>
      <c r="E92" s="102"/>
      <c r="F92" s="99"/>
      <c r="G92" s="111">
        <f>MEDIAN(L92:L95)</f>
        <v>3.5</v>
      </c>
      <c r="H92" s="112" t="s">
        <v>1048</v>
      </c>
      <c r="I92" s="112" t="s">
        <v>1047</v>
      </c>
      <c r="J92" s="115" t="s">
        <v>1734</v>
      </c>
      <c r="K92" s="116" t="s">
        <v>1735</v>
      </c>
      <c r="L92" s="117">
        <v>3</v>
      </c>
      <c r="M92" s="166"/>
    </row>
    <row r="93" spans="1:54">
      <c r="A93" s="84"/>
      <c r="B93" s="81"/>
      <c r="C93" s="81"/>
      <c r="D93" s="89"/>
      <c r="E93" s="100"/>
      <c r="F93" s="104"/>
      <c r="G93" s="111"/>
      <c r="H93" s="112"/>
      <c r="I93" s="112"/>
      <c r="J93" s="115" t="s">
        <v>1736</v>
      </c>
      <c r="K93" s="116" t="s">
        <v>1737</v>
      </c>
      <c r="L93" s="117">
        <v>6</v>
      </c>
      <c r="M93" s="166"/>
    </row>
    <row r="94" spans="1:54">
      <c r="A94" s="84"/>
      <c r="B94" s="81"/>
      <c r="C94" s="81"/>
      <c r="D94" s="89"/>
      <c r="E94" s="100"/>
      <c r="F94" s="104"/>
      <c r="G94" s="111"/>
      <c r="H94" s="112"/>
      <c r="I94" s="112"/>
      <c r="J94" s="115" t="s">
        <v>1738</v>
      </c>
      <c r="K94" s="116" t="s">
        <v>1739</v>
      </c>
      <c r="L94" s="117">
        <v>2.2999999999999998</v>
      </c>
      <c r="M94" s="166"/>
    </row>
    <row r="95" spans="1:54" s="121" customFormat="1">
      <c r="A95" s="84"/>
      <c r="B95" s="81"/>
      <c r="C95" s="122"/>
      <c r="D95" s="141"/>
      <c r="E95" s="135"/>
      <c r="F95" s="142"/>
      <c r="G95" s="127"/>
      <c r="H95" s="128"/>
      <c r="I95" s="128"/>
      <c r="J95" s="129" t="s">
        <v>1720</v>
      </c>
      <c r="K95" s="130" t="s">
        <v>1721</v>
      </c>
      <c r="L95" s="131">
        <v>4</v>
      </c>
      <c r="M95" s="166"/>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row>
    <row r="96" spans="1:54" s="121" customFormat="1">
      <c r="A96" s="84"/>
      <c r="B96" s="85"/>
      <c r="C96" s="122" t="s">
        <v>140</v>
      </c>
      <c r="D96" s="124" t="s">
        <v>75</v>
      </c>
      <c r="E96" s="138"/>
      <c r="F96" s="126"/>
      <c r="G96" s="127">
        <v>3.3</v>
      </c>
      <c r="H96" s="128" t="s">
        <v>1048</v>
      </c>
      <c r="I96" s="128" t="s">
        <v>1047</v>
      </c>
      <c r="J96" s="129"/>
      <c r="K96" s="130"/>
      <c r="L96" s="131"/>
      <c r="M96" s="166"/>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row>
    <row r="97" spans="1:54" s="121" customFormat="1">
      <c r="A97" s="84"/>
      <c r="B97" s="132"/>
      <c r="C97" s="122" t="s">
        <v>76</v>
      </c>
      <c r="D97" s="124" t="s">
        <v>77</v>
      </c>
      <c r="E97" s="138"/>
      <c r="F97" s="126"/>
      <c r="G97" s="127">
        <v>3.3</v>
      </c>
      <c r="H97" s="128" t="s">
        <v>1048</v>
      </c>
      <c r="I97" s="128" t="s">
        <v>1047</v>
      </c>
      <c r="J97" s="129"/>
      <c r="K97" s="130"/>
      <c r="L97" s="131"/>
      <c r="M97" s="166"/>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row>
    <row r="98" spans="1:54" s="121" customFormat="1">
      <c r="A98" s="80"/>
      <c r="B98" s="153" t="s">
        <v>141</v>
      </c>
      <c r="C98" s="132"/>
      <c r="D98" s="124" t="s">
        <v>78</v>
      </c>
      <c r="E98" s="125">
        <v>123</v>
      </c>
      <c r="F98" s="126" t="s">
        <v>1869</v>
      </c>
      <c r="G98" s="127">
        <f>MEDIAN(G99,G104,G107,G116)</f>
        <v>3.9</v>
      </c>
      <c r="H98" s="128" t="s">
        <v>1048</v>
      </c>
      <c r="I98" s="128" t="s">
        <v>1047</v>
      </c>
      <c r="J98" s="129"/>
      <c r="K98" s="130"/>
      <c r="L98" s="131"/>
      <c r="M98" s="166"/>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row>
    <row r="99" spans="1:54">
      <c r="A99" s="84"/>
      <c r="B99" s="85"/>
      <c r="C99" s="81" t="s">
        <v>2076</v>
      </c>
      <c r="D99" s="92" t="s">
        <v>2077</v>
      </c>
      <c r="E99" s="98" t="s">
        <v>1870</v>
      </c>
      <c r="F99" s="105" t="s">
        <v>1871</v>
      </c>
      <c r="G99" s="111">
        <f>MEDIAN(L99:L103)</f>
        <v>3.5</v>
      </c>
      <c r="H99" s="112" t="s">
        <v>1048</v>
      </c>
      <c r="I99" s="112" t="s">
        <v>1047</v>
      </c>
      <c r="J99" s="115" t="s">
        <v>1702</v>
      </c>
      <c r="K99" s="116" t="s">
        <v>1703</v>
      </c>
      <c r="L99" s="117">
        <v>4.5</v>
      </c>
      <c r="M99" s="166"/>
    </row>
    <row r="100" spans="1:54">
      <c r="A100" s="84"/>
      <c r="B100" s="85"/>
      <c r="C100" s="81"/>
      <c r="D100" s="83"/>
      <c r="E100" s="98" t="s">
        <v>1872</v>
      </c>
      <c r="F100" s="107" t="s">
        <v>1873</v>
      </c>
      <c r="G100" s="111"/>
      <c r="H100" s="112"/>
      <c r="I100" s="112"/>
      <c r="J100" s="115" t="s">
        <v>1534</v>
      </c>
      <c r="K100" s="116" t="s">
        <v>1790</v>
      </c>
      <c r="L100" s="117">
        <v>3.5</v>
      </c>
      <c r="M100" s="166"/>
    </row>
    <row r="101" spans="1:54">
      <c r="A101" s="84"/>
      <c r="B101" s="85"/>
      <c r="C101" s="81"/>
      <c r="D101" s="83"/>
      <c r="E101" s="102"/>
      <c r="F101" s="99"/>
      <c r="G101" s="111"/>
      <c r="H101" s="112"/>
      <c r="I101" s="112"/>
      <c r="J101" s="115" t="s">
        <v>1558</v>
      </c>
      <c r="K101" s="116" t="s">
        <v>1559</v>
      </c>
      <c r="L101" s="117">
        <v>4</v>
      </c>
      <c r="M101" s="166"/>
    </row>
    <row r="102" spans="1:54" s="121" customFormat="1">
      <c r="A102" s="84"/>
      <c r="B102" s="85"/>
      <c r="C102" s="81"/>
      <c r="D102" s="83"/>
      <c r="E102" s="102"/>
      <c r="F102" s="99"/>
      <c r="G102" s="111"/>
      <c r="H102" s="112"/>
      <c r="I102" s="112"/>
      <c r="J102" s="115" t="s">
        <v>1560</v>
      </c>
      <c r="K102" s="116" t="s">
        <v>1561</v>
      </c>
      <c r="L102" s="117">
        <v>3.5</v>
      </c>
      <c r="M102" s="166"/>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row>
    <row r="103" spans="1:54">
      <c r="A103" s="84"/>
      <c r="B103" s="85"/>
      <c r="C103" s="122"/>
      <c r="D103" s="124"/>
      <c r="E103" s="138"/>
      <c r="F103" s="126"/>
      <c r="G103" s="127"/>
      <c r="H103" s="128"/>
      <c r="I103" s="128"/>
      <c r="J103" s="129" t="s">
        <v>1574</v>
      </c>
      <c r="K103" s="130" t="s">
        <v>1575</v>
      </c>
      <c r="L103" s="131">
        <v>3.3</v>
      </c>
      <c r="M103" s="166"/>
    </row>
    <row r="104" spans="1:54">
      <c r="A104" s="84"/>
      <c r="B104" s="85"/>
      <c r="C104" s="81" t="s">
        <v>142</v>
      </c>
      <c r="D104" s="83" t="s">
        <v>79</v>
      </c>
      <c r="E104" s="102"/>
      <c r="F104" s="99"/>
      <c r="G104" s="111">
        <f>MEDIAN(L104:L106)</f>
        <v>3.5</v>
      </c>
      <c r="H104" s="112" t="s">
        <v>1048</v>
      </c>
      <c r="I104" s="112" t="s">
        <v>1047</v>
      </c>
      <c r="J104" s="115" t="s">
        <v>1570</v>
      </c>
      <c r="K104" s="116" t="s">
        <v>1572</v>
      </c>
      <c r="L104" s="117">
        <v>3.5</v>
      </c>
      <c r="M104" s="166"/>
    </row>
    <row r="105" spans="1:54">
      <c r="A105" s="84"/>
      <c r="B105" s="85"/>
      <c r="C105" s="81"/>
      <c r="D105" s="83"/>
      <c r="E105" s="102"/>
      <c r="F105" s="99"/>
      <c r="G105" s="111"/>
      <c r="H105" s="112"/>
      <c r="I105" s="112"/>
      <c r="J105" s="115" t="s">
        <v>1573</v>
      </c>
      <c r="K105" s="116" t="s">
        <v>1571</v>
      </c>
      <c r="L105" s="117">
        <v>4.5</v>
      </c>
      <c r="M105" s="166"/>
    </row>
    <row r="106" spans="1:54" s="121" customFormat="1">
      <c r="A106" s="84"/>
      <c r="B106" s="85"/>
      <c r="C106" s="122"/>
      <c r="D106" s="124"/>
      <c r="E106" s="138"/>
      <c r="F106" s="126"/>
      <c r="G106" s="127"/>
      <c r="H106" s="128"/>
      <c r="I106" s="128"/>
      <c r="J106" s="129" t="s">
        <v>1574</v>
      </c>
      <c r="K106" s="130" t="s">
        <v>1575</v>
      </c>
      <c r="L106" s="131">
        <v>3.3</v>
      </c>
      <c r="M106" s="166"/>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row>
    <row r="107" spans="1:54">
      <c r="A107" s="84"/>
      <c r="B107" s="85"/>
      <c r="C107" s="81" t="s">
        <v>143</v>
      </c>
      <c r="D107" s="83" t="s">
        <v>80</v>
      </c>
      <c r="E107" s="102"/>
      <c r="F107" s="99"/>
      <c r="G107" s="111">
        <f>MEDIAN(L107:L115)</f>
        <v>5.3</v>
      </c>
      <c r="H107" s="112" t="s">
        <v>1048</v>
      </c>
      <c r="I107" s="112" t="s">
        <v>1047</v>
      </c>
      <c r="J107" s="115" t="s">
        <v>1702</v>
      </c>
      <c r="K107" s="116" t="s">
        <v>1703</v>
      </c>
      <c r="L107" s="117">
        <v>4.5</v>
      </c>
      <c r="M107" s="166"/>
    </row>
    <row r="108" spans="1:54">
      <c r="A108" s="84"/>
      <c r="B108" s="85"/>
      <c r="C108" s="81"/>
      <c r="D108" s="83"/>
      <c r="E108" s="102"/>
      <c r="F108" s="99"/>
      <c r="G108" s="111"/>
      <c r="H108" s="112"/>
      <c r="I108" s="112"/>
      <c r="J108" s="115" t="s">
        <v>1704</v>
      </c>
      <c r="K108" s="116" t="s">
        <v>1705</v>
      </c>
      <c r="L108" s="117">
        <v>6.3</v>
      </c>
      <c r="M108" s="166"/>
    </row>
    <row r="109" spans="1:54">
      <c r="A109" s="84"/>
      <c r="B109" s="81"/>
      <c r="C109" s="81"/>
      <c r="D109" s="89"/>
      <c r="E109" s="100"/>
      <c r="F109" s="104"/>
      <c r="G109" s="111"/>
      <c r="H109" s="112"/>
      <c r="I109" s="112"/>
      <c r="J109" s="115" t="s">
        <v>1698</v>
      </c>
      <c r="K109" s="116" t="s">
        <v>1699</v>
      </c>
      <c r="L109" s="117">
        <v>3.3</v>
      </c>
      <c r="M109" s="166"/>
    </row>
    <row r="110" spans="1:54">
      <c r="A110" s="84"/>
      <c r="B110" s="81"/>
      <c r="C110" s="81"/>
      <c r="D110" s="89"/>
      <c r="E110" s="100"/>
      <c r="F110" s="104"/>
      <c r="G110" s="111"/>
      <c r="H110" s="112"/>
      <c r="I110" s="112"/>
      <c r="J110" s="115" t="s">
        <v>1700</v>
      </c>
      <c r="K110" s="116" t="s">
        <v>1701</v>
      </c>
      <c r="L110" s="117">
        <v>5.5</v>
      </c>
      <c r="M110" s="166"/>
    </row>
    <row r="111" spans="1:54">
      <c r="A111" s="84"/>
      <c r="B111" s="85"/>
      <c r="C111" s="81"/>
      <c r="D111" s="83"/>
      <c r="E111" s="102"/>
      <c r="F111" s="99"/>
      <c r="G111" s="111"/>
      <c r="H111" s="112"/>
      <c r="I111" s="112"/>
      <c r="J111" s="115" t="s">
        <v>1574</v>
      </c>
      <c r="K111" s="116" t="s">
        <v>1575</v>
      </c>
      <c r="L111" s="117">
        <v>3.3</v>
      </c>
      <c r="M111" s="166"/>
    </row>
    <row r="112" spans="1:54">
      <c r="A112" s="84"/>
      <c r="B112" s="85"/>
      <c r="C112" s="81"/>
      <c r="D112" s="83"/>
      <c r="E112" s="102"/>
      <c r="F112" s="99"/>
      <c r="G112" s="111"/>
      <c r="H112" s="112"/>
      <c r="I112" s="112"/>
      <c r="J112" s="115" t="s">
        <v>1791</v>
      </c>
      <c r="K112" s="116" t="s">
        <v>1792</v>
      </c>
      <c r="L112" s="117">
        <v>8.3000000000000007</v>
      </c>
      <c r="M112" s="166"/>
    </row>
    <row r="113" spans="1:54">
      <c r="A113" s="84"/>
      <c r="B113" s="85"/>
      <c r="C113" s="81"/>
      <c r="D113" s="83"/>
      <c r="E113" s="102"/>
      <c r="F113" s="99"/>
      <c r="G113" s="111"/>
      <c r="H113" s="112"/>
      <c r="I113" s="112"/>
      <c r="J113" s="115" t="s">
        <v>1793</v>
      </c>
      <c r="K113" s="116" t="s">
        <v>1794</v>
      </c>
      <c r="L113" s="117">
        <v>5.3</v>
      </c>
      <c r="M113" s="166"/>
    </row>
    <row r="114" spans="1:54">
      <c r="A114" s="84"/>
      <c r="B114" s="85"/>
      <c r="C114" s="81"/>
      <c r="D114" s="83"/>
      <c r="E114" s="102"/>
      <c r="F114" s="99"/>
      <c r="G114" s="111"/>
      <c r="H114" s="112"/>
      <c r="I114" s="112"/>
      <c r="J114" s="115" t="s">
        <v>1795</v>
      </c>
      <c r="K114" s="116" t="s">
        <v>1796</v>
      </c>
      <c r="L114" s="117">
        <v>4.5</v>
      </c>
      <c r="M114" s="166"/>
    </row>
    <row r="115" spans="1:54" s="121" customFormat="1">
      <c r="A115" s="84"/>
      <c r="B115" s="85"/>
      <c r="C115" s="122"/>
      <c r="D115" s="124"/>
      <c r="E115" s="138"/>
      <c r="F115" s="126"/>
      <c r="G115" s="127"/>
      <c r="H115" s="128"/>
      <c r="I115" s="128"/>
      <c r="J115" s="129" t="s">
        <v>1797</v>
      </c>
      <c r="K115" s="130" t="s">
        <v>1798</v>
      </c>
      <c r="L115" s="131">
        <v>8</v>
      </c>
      <c r="M115" s="166"/>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row>
    <row r="116" spans="1:54">
      <c r="A116" s="84"/>
      <c r="B116" s="85"/>
      <c r="C116" s="81" t="s">
        <v>144</v>
      </c>
      <c r="D116" s="83" t="s">
        <v>81</v>
      </c>
      <c r="E116" s="102"/>
      <c r="F116" s="99"/>
      <c r="G116" s="111">
        <f>MEDIAN(L116:L119)</f>
        <v>4.3</v>
      </c>
      <c r="H116" s="112" t="s">
        <v>1048</v>
      </c>
      <c r="I116" s="112" t="s">
        <v>1047</v>
      </c>
      <c r="J116" s="115" t="s">
        <v>1556</v>
      </c>
      <c r="K116" s="116" t="s">
        <v>1557</v>
      </c>
      <c r="L116" s="117">
        <v>4.5</v>
      </c>
      <c r="M116" s="166"/>
    </row>
    <row r="117" spans="1:54">
      <c r="A117" s="84"/>
      <c r="B117" s="85"/>
      <c r="C117" s="81"/>
      <c r="D117" s="83"/>
      <c r="E117" s="102"/>
      <c r="F117" s="99"/>
      <c r="G117" s="111"/>
      <c r="H117" s="112"/>
      <c r="I117" s="112"/>
      <c r="J117" s="115" t="s">
        <v>1550</v>
      </c>
      <c r="K117" s="116" t="s">
        <v>1799</v>
      </c>
      <c r="L117" s="117">
        <v>2</v>
      </c>
      <c r="M117" s="166"/>
    </row>
    <row r="118" spans="1:54">
      <c r="A118" s="84"/>
      <c r="B118" s="85"/>
      <c r="C118" s="81"/>
      <c r="D118" s="83"/>
      <c r="E118" s="102"/>
      <c r="F118" s="99"/>
      <c r="G118" s="111"/>
      <c r="H118" s="112"/>
      <c r="I118" s="112"/>
      <c r="J118" s="115" t="s">
        <v>1552</v>
      </c>
      <c r="K118" s="116" t="s">
        <v>1800</v>
      </c>
      <c r="L118" s="117">
        <v>4.3</v>
      </c>
      <c r="M118" s="166"/>
    </row>
    <row r="119" spans="1:54" s="121" customFormat="1">
      <c r="A119" s="84"/>
      <c r="B119" s="85"/>
      <c r="C119" s="122"/>
      <c r="D119" s="124"/>
      <c r="E119" s="138"/>
      <c r="F119" s="126"/>
      <c r="G119" s="127"/>
      <c r="H119" s="128"/>
      <c r="I119" s="128"/>
      <c r="J119" s="129" t="s">
        <v>1554</v>
      </c>
      <c r="K119" s="130" t="s">
        <v>1555</v>
      </c>
      <c r="L119" s="131">
        <v>4.3</v>
      </c>
      <c r="M119" s="166"/>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row>
    <row r="120" spans="1:54" s="121" customFormat="1">
      <c r="A120" s="84"/>
      <c r="B120" s="85"/>
      <c r="C120" s="122" t="s">
        <v>145</v>
      </c>
      <c r="D120" s="124" t="s">
        <v>82</v>
      </c>
      <c r="E120" s="138"/>
      <c r="F120" s="126"/>
      <c r="G120" s="127">
        <v>3.9</v>
      </c>
      <c r="H120" s="128" t="s">
        <v>1048</v>
      </c>
      <c r="I120" s="128" t="s">
        <v>1047</v>
      </c>
      <c r="J120" s="129"/>
      <c r="K120" s="130"/>
      <c r="L120" s="131"/>
      <c r="M120" s="166"/>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row>
    <row r="121" spans="1:54" s="121" customFormat="1">
      <c r="A121" s="84"/>
      <c r="B121" s="132"/>
      <c r="C121" s="122" t="s">
        <v>83</v>
      </c>
      <c r="D121" s="124" t="s">
        <v>84</v>
      </c>
      <c r="E121" s="138"/>
      <c r="F121" s="126"/>
      <c r="G121" s="127">
        <v>3.9</v>
      </c>
      <c r="H121" s="128" t="s">
        <v>1048</v>
      </c>
      <c r="I121" s="128" t="s">
        <v>1047</v>
      </c>
      <c r="J121" s="129"/>
      <c r="K121" s="130"/>
      <c r="L121" s="131"/>
      <c r="M121" s="166"/>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row>
    <row r="122" spans="1:54">
      <c r="A122" s="80"/>
      <c r="B122" s="153" t="s">
        <v>146</v>
      </c>
      <c r="C122" s="85"/>
      <c r="D122" s="83" t="s">
        <v>85</v>
      </c>
      <c r="E122" s="98">
        <v>124</v>
      </c>
      <c r="F122" s="99" t="s">
        <v>1874</v>
      </c>
      <c r="G122" s="111">
        <f>MEDIAN(G124,G132,G135,G139,G143)</f>
        <v>4.1500000000000004</v>
      </c>
      <c r="H122" s="112" t="s">
        <v>1048</v>
      </c>
      <c r="I122" s="112" t="s">
        <v>1047</v>
      </c>
      <c r="J122" s="115"/>
      <c r="K122" s="116"/>
      <c r="L122" s="117"/>
      <c r="M122" s="166"/>
    </row>
    <row r="123" spans="1:54" s="121" customFormat="1">
      <c r="A123" s="80"/>
      <c r="B123" s="81"/>
      <c r="C123" s="132"/>
      <c r="D123" s="124"/>
      <c r="E123" s="125" t="s">
        <v>1875</v>
      </c>
      <c r="F123" s="144" t="s">
        <v>1876</v>
      </c>
      <c r="G123" s="127"/>
      <c r="H123" s="128"/>
      <c r="I123" s="128"/>
      <c r="J123" s="129"/>
      <c r="K123" s="130"/>
      <c r="L123" s="131"/>
      <c r="M123" s="166"/>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row>
    <row r="124" spans="1:54">
      <c r="A124" s="84"/>
      <c r="B124" s="85"/>
      <c r="C124" s="81" t="s">
        <v>147</v>
      </c>
      <c r="D124" s="83" t="s">
        <v>86</v>
      </c>
      <c r="E124" s="102"/>
      <c r="F124" s="99"/>
      <c r="G124" s="111">
        <f>MEDIAN(L124:L131)</f>
        <v>4</v>
      </c>
      <c r="H124" s="112" t="s">
        <v>1048</v>
      </c>
      <c r="I124" s="112" t="s">
        <v>1047</v>
      </c>
      <c r="J124" s="115" t="s">
        <v>1762</v>
      </c>
      <c r="K124" s="116" t="s">
        <v>1763</v>
      </c>
      <c r="L124" s="117">
        <v>3.5</v>
      </c>
      <c r="M124" s="166"/>
    </row>
    <row r="125" spans="1:54">
      <c r="A125" s="84"/>
      <c r="B125" s="85"/>
      <c r="C125" s="81"/>
      <c r="D125" s="83"/>
      <c r="E125" s="102"/>
      <c r="F125" s="99"/>
      <c r="G125" s="111"/>
      <c r="H125" s="112"/>
      <c r="I125" s="112"/>
      <c r="J125" s="115" t="s">
        <v>1774</v>
      </c>
      <c r="K125" s="116" t="s">
        <v>1775</v>
      </c>
      <c r="L125" s="117">
        <v>4.5</v>
      </c>
      <c r="M125" s="166"/>
    </row>
    <row r="126" spans="1:54">
      <c r="A126" s="84"/>
      <c r="B126" s="81"/>
      <c r="C126" s="81"/>
      <c r="D126" s="89"/>
      <c r="E126" s="100"/>
      <c r="F126" s="104"/>
      <c r="G126" s="111"/>
      <c r="H126" s="112"/>
      <c r="I126" s="112"/>
      <c r="J126" s="115" t="s">
        <v>1764</v>
      </c>
      <c r="K126" s="116" t="s">
        <v>1765</v>
      </c>
      <c r="L126" s="117">
        <v>4</v>
      </c>
      <c r="M126" s="166"/>
    </row>
    <row r="127" spans="1:54">
      <c r="A127" s="84"/>
      <c r="B127" s="81"/>
      <c r="C127" s="81"/>
      <c r="D127" s="89"/>
      <c r="E127" s="100"/>
      <c r="F127" s="104"/>
      <c r="G127" s="111"/>
      <c r="H127" s="112"/>
      <c r="I127" s="112"/>
      <c r="J127" s="115" t="s">
        <v>1766</v>
      </c>
      <c r="K127" s="116" t="s">
        <v>1767</v>
      </c>
      <c r="L127" s="117">
        <v>4</v>
      </c>
      <c r="M127" s="166"/>
    </row>
    <row r="128" spans="1:54">
      <c r="A128" s="84"/>
      <c r="B128" s="81"/>
      <c r="C128" s="81"/>
      <c r="D128" s="89"/>
      <c r="E128" s="100"/>
      <c r="F128" s="104"/>
      <c r="G128" s="111"/>
      <c r="H128" s="112"/>
      <c r="I128" s="112"/>
      <c r="J128" s="115" t="s">
        <v>1768</v>
      </c>
      <c r="K128" s="116" t="s">
        <v>1769</v>
      </c>
      <c r="L128" s="117">
        <v>2</v>
      </c>
      <c r="M128" s="166"/>
    </row>
    <row r="129" spans="1:54">
      <c r="A129" s="84"/>
      <c r="B129" s="81"/>
      <c r="C129" s="81"/>
      <c r="D129" s="89"/>
      <c r="E129" s="100"/>
      <c r="F129" s="104"/>
      <c r="G129" s="111"/>
      <c r="H129" s="112"/>
      <c r="I129" s="112"/>
      <c r="J129" s="115" t="s">
        <v>1770</v>
      </c>
      <c r="K129" s="116" t="s">
        <v>1771</v>
      </c>
      <c r="L129" s="117">
        <v>3.5</v>
      </c>
      <c r="M129" s="166"/>
    </row>
    <row r="130" spans="1:54">
      <c r="A130" s="84"/>
      <c r="B130" s="81"/>
      <c r="C130" s="81"/>
      <c r="D130" s="89"/>
      <c r="E130" s="100"/>
      <c r="F130" s="104"/>
      <c r="G130" s="111"/>
      <c r="H130" s="112"/>
      <c r="I130" s="112"/>
      <c r="J130" s="115" t="s">
        <v>1772</v>
      </c>
      <c r="K130" s="116" t="s">
        <v>1773</v>
      </c>
      <c r="L130" s="117">
        <v>6</v>
      </c>
      <c r="M130" s="166"/>
    </row>
    <row r="131" spans="1:54" s="121" customFormat="1">
      <c r="A131" s="84"/>
      <c r="B131" s="81"/>
      <c r="C131" s="122"/>
      <c r="D131" s="141"/>
      <c r="E131" s="135"/>
      <c r="F131" s="142"/>
      <c r="G131" s="127"/>
      <c r="H131" s="128"/>
      <c r="I131" s="128"/>
      <c r="J131" s="129" t="s">
        <v>1780</v>
      </c>
      <c r="K131" s="130" t="s">
        <v>1781</v>
      </c>
      <c r="L131" s="131">
        <v>4</v>
      </c>
      <c r="M131" s="166"/>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row>
    <row r="132" spans="1:54">
      <c r="A132" s="84"/>
      <c r="B132" s="85"/>
      <c r="C132" s="81" t="s">
        <v>148</v>
      </c>
      <c r="D132" s="83" t="s">
        <v>87</v>
      </c>
      <c r="E132" s="102"/>
      <c r="F132" s="99"/>
      <c r="G132" s="111">
        <f>MEDIAN(L132:L134)</f>
        <v>6</v>
      </c>
      <c r="H132" s="112" t="s">
        <v>1048</v>
      </c>
      <c r="I132" s="112" t="s">
        <v>1047</v>
      </c>
      <c r="J132" s="115" t="s">
        <v>1202</v>
      </c>
      <c r="K132" s="116" t="s">
        <v>1203</v>
      </c>
      <c r="L132" s="117">
        <v>7</v>
      </c>
      <c r="M132" s="166"/>
    </row>
    <row r="133" spans="1:54">
      <c r="A133" s="84"/>
      <c r="B133" s="81"/>
      <c r="C133" s="81"/>
      <c r="D133" s="89"/>
      <c r="E133" s="100"/>
      <c r="F133" s="104"/>
      <c r="G133" s="111"/>
      <c r="H133" s="112"/>
      <c r="I133" s="112"/>
      <c r="J133" s="115" t="s">
        <v>1204</v>
      </c>
      <c r="K133" s="116" t="s">
        <v>1205</v>
      </c>
      <c r="L133" s="117">
        <v>5</v>
      </c>
      <c r="M133" s="166"/>
    </row>
    <row r="134" spans="1:54" s="121" customFormat="1">
      <c r="A134" s="84"/>
      <c r="B134" s="81"/>
      <c r="C134" s="122"/>
      <c r="D134" s="141"/>
      <c r="E134" s="135"/>
      <c r="F134" s="142"/>
      <c r="G134" s="127"/>
      <c r="H134" s="128"/>
      <c r="I134" s="128"/>
      <c r="J134" s="129" t="s">
        <v>1782</v>
      </c>
      <c r="K134" s="130" t="s">
        <v>1783</v>
      </c>
      <c r="L134" s="131">
        <v>6</v>
      </c>
      <c r="M134" s="166"/>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row>
    <row r="135" spans="1:54">
      <c r="A135" s="84"/>
      <c r="B135" s="85"/>
      <c r="C135" s="81" t="s">
        <v>149</v>
      </c>
      <c r="D135" s="83" t="s">
        <v>88</v>
      </c>
      <c r="E135" s="102"/>
      <c r="F135" s="99"/>
      <c r="G135" s="111">
        <f>MEDIAN(L135:L138)</f>
        <v>4.6500000000000004</v>
      </c>
      <c r="H135" s="112" t="s">
        <v>1048</v>
      </c>
      <c r="I135" s="112" t="s">
        <v>1047</v>
      </c>
      <c r="J135" s="115" t="s">
        <v>1784</v>
      </c>
      <c r="K135" s="116" t="s">
        <v>1785</v>
      </c>
      <c r="L135" s="117">
        <v>7.8</v>
      </c>
      <c r="M135" s="166"/>
    </row>
    <row r="136" spans="1:54">
      <c r="A136" s="84"/>
      <c r="B136" s="81"/>
      <c r="C136" s="81"/>
      <c r="D136" s="89"/>
      <c r="E136" s="100"/>
      <c r="F136" s="104"/>
      <c r="G136" s="111"/>
      <c r="H136" s="112"/>
      <c r="I136" s="112"/>
      <c r="J136" s="115" t="s">
        <v>1786</v>
      </c>
      <c r="K136" s="116" t="s">
        <v>1787</v>
      </c>
      <c r="L136" s="117">
        <v>4.8</v>
      </c>
      <c r="M136" s="166"/>
    </row>
    <row r="137" spans="1:54">
      <c r="A137" s="84"/>
      <c r="B137" s="81"/>
      <c r="C137" s="81"/>
      <c r="D137" s="89"/>
      <c r="E137" s="100"/>
      <c r="F137" s="104"/>
      <c r="G137" s="111"/>
      <c r="H137" s="112"/>
      <c r="I137" s="112"/>
      <c r="J137" s="115" t="s">
        <v>1740</v>
      </c>
      <c r="K137" s="116" t="s">
        <v>1741</v>
      </c>
      <c r="L137" s="117">
        <v>2</v>
      </c>
      <c r="M137" s="166"/>
    </row>
    <row r="138" spans="1:54" s="121" customFormat="1">
      <c r="A138" s="84"/>
      <c r="B138" s="81"/>
      <c r="C138" s="122"/>
      <c r="D138" s="141"/>
      <c r="E138" s="135"/>
      <c r="F138" s="142"/>
      <c r="G138" s="127"/>
      <c r="H138" s="128"/>
      <c r="I138" s="128"/>
      <c r="J138" s="129" t="s">
        <v>1788</v>
      </c>
      <c r="K138" s="130" t="s">
        <v>1789</v>
      </c>
      <c r="L138" s="131">
        <v>4.5</v>
      </c>
      <c r="M138" s="166"/>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row>
    <row r="139" spans="1:54">
      <c r="A139" s="84"/>
      <c r="B139" s="85"/>
      <c r="C139" s="81" t="s">
        <v>150</v>
      </c>
      <c r="D139" s="83" t="s">
        <v>89</v>
      </c>
      <c r="E139" s="102"/>
      <c r="F139" s="99"/>
      <c r="G139" s="111">
        <f>MEDIAN(L139:L142)</f>
        <v>4.1500000000000004</v>
      </c>
      <c r="H139" s="112" t="s">
        <v>1048</v>
      </c>
      <c r="I139" s="112" t="s">
        <v>1047</v>
      </c>
      <c r="J139" s="115" t="s">
        <v>1740</v>
      </c>
      <c r="K139" s="116" t="s">
        <v>1741</v>
      </c>
      <c r="L139" s="117">
        <v>2</v>
      </c>
      <c r="M139" s="166"/>
    </row>
    <row r="140" spans="1:54">
      <c r="A140" s="84"/>
      <c r="B140" s="81"/>
      <c r="C140" s="81"/>
      <c r="D140" s="89"/>
      <c r="E140" s="100"/>
      <c r="F140" s="104"/>
      <c r="G140" s="111"/>
      <c r="H140" s="112"/>
      <c r="I140" s="112"/>
      <c r="J140" s="115" t="s">
        <v>1776</v>
      </c>
      <c r="K140" s="116" t="s">
        <v>1777</v>
      </c>
      <c r="L140" s="117">
        <v>3.5</v>
      </c>
      <c r="M140" s="166"/>
    </row>
    <row r="141" spans="1:54">
      <c r="A141" s="84"/>
      <c r="B141" s="81"/>
      <c r="C141" s="81"/>
      <c r="D141" s="89"/>
      <c r="E141" s="100"/>
      <c r="F141" s="104"/>
      <c r="G141" s="111"/>
      <c r="H141" s="112"/>
      <c r="I141" s="112"/>
      <c r="J141" s="115" t="s">
        <v>1784</v>
      </c>
      <c r="K141" s="116" t="s">
        <v>1785</v>
      </c>
      <c r="L141" s="117">
        <v>7.8</v>
      </c>
      <c r="M141" s="166"/>
    </row>
    <row r="142" spans="1:54" s="121" customFormat="1">
      <c r="A142" s="84"/>
      <c r="B142" s="81"/>
      <c r="C142" s="122"/>
      <c r="D142" s="141"/>
      <c r="E142" s="135"/>
      <c r="F142" s="142"/>
      <c r="G142" s="127"/>
      <c r="H142" s="128"/>
      <c r="I142" s="128"/>
      <c r="J142" s="129" t="s">
        <v>1786</v>
      </c>
      <c r="K142" s="130" t="s">
        <v>1787</v>
      </c>
      <c r="L142" s="131">
        <v>4.8</v>
      </c>
      <c r="M142" s="166"/>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row>
    <row r="143" spans="1:54">
      <c r="A143" s="84"/>
      <c r="B143" s="85"/>
      <c r="C143" s="81" t="s">
        <v>151</v>
      </c>
      <c r="D143" s="83" t="s">
        <v>90</v>
      </c>
      <c r="E143" s="102"/>
      <c r="F143" s="99"/>
      <c r="G143" s="111">
        <f>MEDIAN(L143:L145)</f>
        <v>3.5</v>
      </c>
      <c r="H143" s="112" t="s">
        <v>1048</v>
      </c>
      <c r="I143" s="112" t="s">
        <v>1047</v>
      </c>
      <c r="J143" s="115" t="s">
        <v>1659</v>
      </c>
      <c r="K143" s="116" t="s">
        <v>1660</v>
      </c>
      <c r="L143" s="117">
        <v>4.5</v>
      </c>
      <c r="M143" s="166"/>
    </row>
    <row r="144" spans="1:54">
      <c r="A144" s="84"/>
      <c r="B144" s="81"/>
      <c r="C144" s="81"/>
      <c r="D144" s="89"/>
      <c r="E144" s="100"/>
      <c r="F144" s="104"/>
      <c r="G144" s="111"/>
      <c r="H144" s="112"/>
      <c r="I144" s="112"/>
      <c r="J144" s="115" t="s">
        <v>1382</v>
      </c>
      <c r="K144" s="116" t="s">
        <v>1383</v>
      </c>
      <c r="L144" s="117">
        <v>3.5</v>
      </c>
      <c r="M144" s="166"/>
    </row>
    <row r="145" spans="1:54" s="121" customFormat="1">
      <c r="A145" s="84"/>
      <c r="B145" s="81"/>
      <c r="C145" s="122"/>
      <c r="D145" s="141"/>
      <c r="E145" s="135"/>
      <c r="F145" s="142"/>
      <c r="G145" s="127"/>
      <c r="H145" s="128"/>
      <c r="I145" s="128"/>
      <c r="J145" s="129" t="s">
        <v>1444</v>
      </c>
      <c r="K145" s="130" t="s">
        <v>1445</v>
      </c>
      <c r="L145" s="131">
        <v>3.3</v>
      </c>
      <c r="M145" s="166"/>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row>
    <row r="146" spans="1:54" s="121" customFormat="1">
      <c r="A146" s="84"/>
      <c r="B146" s="85"/>
      <c r="C146" s="122" t="s">
        <v>152</v>
      </c>
      <c r="D146" s="124" t="s">
        <v>91</v>
      </c>
      <c r="E146" s="138"/>
      <c r="F146" s="126"/>
      <c r="G146" s="127">
        <v>4.1500000000000004</v>
      </c>
      <c r="H146" s="128" t="s">
        <v>1048</v>
      </c>
      <c r="I146" s="128" t="s">
        <v>1047</v>
      </c>
      <c r="J146" s="129"/>
      <c r="K146" s="130"/>
      <c r="L146" s="131"/>
      <c r="M146" s="166"/>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row>
    <row r="147" spans="1:54" s="121" customFormat="1">
      <c r="A147" s="84"/>
      <c r="B147" s="132"/>
      <c r="C147" s="122" t="s">
        <v>92</v>
      </c>
      <c r="D147" s="124" t="s">
        <v>93</v>
      </c>
      <c r="E147" s="138"/>
      <c r="F147" s="126"/>
      <c r="G147" s="127">
        <v>4.1500000000000004</v>
      </c>
      <c r="H147" s="128" t="s">
        <v>1048</v>
      </c>
      <c r="I147" s="128" t="s">
        <v>1047</v>
      </c>
      <c r="J147" s="129"/>
      <c r="K147" s="130"/>
      <c r="L147" s="131"/>
      <c r="M147" s="166"/>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row>
    <row r="148" spans="1:54">
      <c r="A148" s="80"/>
      <c r="B148" s="153" t="s">
        <v>153</v>
      </c>
      <c r="C148" s="85"/>
      <c r="D148" s="83" t="s">
        <v>94</v>
      </c>
      <c r="E148" s="108">
        <v>126</v>
      </c>
      <c r="F148" s="99" t="s">
        <v>1877</v>
      </c>
      <c r="G148" s="111">
        <f>MEDIAN(G150,G151,G155,G156,G163,G175,G176)</f>
        <v>5.5</v>
      </c>
      <c r="H148" s="112" t="s">
        <v>1048</v>
      </c>
      <c r="I148" s="112" t="s">
        <v>1047</v>
      </c>
      <c r="J148" s="115"/>
      <c r="K148" s="116"/>
      <c r="L148" s="117"/>
      <c r="M148" s="166"/>
    </row>
    <row r="149" spans="1:54" s="121" customFormat="1">
      <c r="A149" s="80"/>
      <c r="B149" s="81"/>
      <c r="C149" s="132"/>
      <c r="D149" s="124"/>
      <c r="E149" s="125" t="s">
        <v>1878</v>
      </c>
      <c r="F149" s="144" t="s">
        <v>1879</v>
      </c>
      <c r="G149" s="127"/>
      <c r="H149" s="128"/>
      <c r="I149" s="128"/>
      <c r="J149" s="129"/>
      <c r="K149" s="130"/>
      <c r="L149" s="131"/>
      <c r="M149" s="166"/>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row>
    <row r="150" spans="1:54" s="121" customFormat="1">
      <c r="A150" s="84"/>
      <c r="B150" s="85"/>
      <c r="C150" s="122" t="s">
        <v>154</v>
      </c>
      <c r="D150" s="124" t="s">
        <v>95</v>
      </c>
      <c r="E150" s="138"/>
      <c r="F150" s="126"/>
      <c r="G150" s="127">
        <f>L150</f>
        <v>5.5</v>
      </c>
      <c r="H150" s="128" t="s">
        <v>1048</v>
      </c>
      <c r="I150" s="128" t="s">
        <v>1047</v>
      </c>
      <c r="J150" s="129" t="s">
        <v>1748</v>
      </c>
      <c r="K150" s="130" t="s">
        <v>1749</v>
      </c>
      <c r="L150" s="131">
        <v>5.5</v>
      </c>
      <c r="M150" s="166"/>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row>
    <row r="151" spans="1:54">
      <c r="A151" s="84"/>
      <c r="B151" s="85"/>
      <c r="C151" s="81" t="s">
        <v>155</v>
      </c>
      <c r="D151" s="83" t="s">
        <v>96</v>
      </c>
      <c r="E151" s="102"/>
      <c r="F151" s="99"/>
      <c r="G151" s="111">
        <f>MEDIAN(L151:L154)</f>
        <v>5.8</v>
      </c>
      <c r="H151" s="112" t="s">
        <v>1048</v>
      </c>
      <c r="I151" s="112" t="s">
        <v>1047</v>
      </c>
      <c r="J151" s="115" t="s">
        <v>1746</v>
      </c>
      <c r="K151" s="116" t="s">
        <v>1747</v>
      </c>
      <c r="L151" s="117">
        <v>5.3</v>
      </c>
      <c r="M151" s="166"/>
    </row>
    <row r="152" spans="1:54">
      <c r="A152" s="84"/>
      <c r="B152" s="81"/>
      <c r="C152" s="81"/>
      <c r="D152" s="89"/>
      <c r="E152" s="100"/>
      <c r="F152" s="104"/>
      <c r="G152" s="111"/>
      <c r="H152" s="112"/>
      <c r="I152" s="112"/>
      <c r="J152" s="115" t="s">
        <v>1653</v>
      </c>
      <c r="K152" s="116" t="s">
        <v>1654</v>
      </c>
      <c r="L152" s="117">
        <v>2.5</v>
      </c>
      <c r="M152" s="166"/>
    </row>
    <row r="153" spans="1:54">
      <c r="A153" s="84"/>
      <c r="B153" s="85"/>
      <c r="C153" s="81"/>
      <c r="D153" s="83"/>
      <c r="E153" s="102"/>
      <c r="F153" s="99"/>
      <c r="G153" s="111"/>
      <c r="H153" s="112"/>
      <c r="I153" s="112"/>
      <c r="J153" s="115" t="s">
        <v>1752</v>
      </c>
      <c r="K153" s="116" t="s">
        <v>1753</v>
      </c>
      <c r="L153" s="117">
        <v>7.8</v>
      </c>
      <c r="M153" s="166"/>
    </row>
    <row r="154" spans="1:54" s="121" customFormat="1">
      <c r="A154" s="84"/>
      <c r="B154" s="81"/>
      <c r="C154" s="122"/>
      <c r="D154" s="141"/>
      <c r="E154" s="135"/>
      <c r="F154" s="142"/>
      <c r="G154" s="127"/>
      <c r="H154" s="128"/>
      <c r="I154" s="128"/>
      <c r="J154" s="129" t="s">
        <v>1692</v>
      </c>
      <c r="K154" s="130" t="s">
        <v>1693</v>
      </c>
      <c r="L154" s="131">
        <v>6.3</v>
      </c>
      <c r="M154" s="166"/>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row>
    <row r="155" spans="1:54" s="121" customFormat="1">
      <c r="A155" s="84"/>
      <c r="B155" s="85"/>
      <c r="C155" s="122" t="s">
        <v>156</v>
      </c>
      <c r="D155" s="124" t="s">
        <v>97</v>
      </c>
      <c r="E155" s="138"/>
      <c r="F155" s="126"/>
      <c r="G155" s="127">
        <f>L155</f>
        <v>5.5</v>
      </c>
      <c r="H155" s="128" t="s">
        <v>1048</v>
      </c>
      <c r="I155" s="128" t="s">
        <v>1047</v>
      </c>
      <c r="J155" s="129" t="s">
        <v>1748</v>
      </c>
      <c r="K155" s="130" t="s">
        <v>1749</v>
      </c>
      <c r="L155" s="131">
        <v>5.5</v>
      </c>
      <c r="M155" s="166"/>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row>
    <row r="156" spans="1:54">
      <c r="A156" s="84"/>
      <c r="B156" s="85"/>
      <c r="C156" s="81" t="s">
        <v>157</v>
      </c>
      <c r="D156" s="83" t="s">
        <v>98</v>
      </c>
      <c r="E156" s="102"/>
      <c r="F156" s="99"/>
      <c r="G156" s="111">
        <f>MEDIAN(L156:L162)</f>
        <v>6</v>
      </c>
      <c r="H156" s="112" t="s">
        <v>1048</v>
      </c>
      <c r="I156" s="112" t="s">
        <v>1047</v>
      </c>
      <c r="J156" s="115" t="s">
        <v>1473</v>
      </c>
      <c r="K156" s="116" t="s">
        <v>1474</v>
      </c>
      <c r="L156" s="117">
        <v>6</v>
      </c>
      <c r="M156" s="166"/>
    </row>
    <row r="157" spans="1:54">
      <c r="A157" s="84"/>
      <c r="B157" s="81"/>
      <c r="C157" s="81"/>
      <c r="D157" s="89"/>
      <c r="E157" s="100"/>
      <c r="F157" s="104"/>
      <c r="G157" s="111"/>
      <c r="H157" s="112"/>
      <c r="I157" s="112"/>
      <c r="J157" s="115" t="s">
        <v>1477</v>
      </c>
      <c r="K157" s="116" t="s">
        <v>1478</v>
      </c>
      <c r="L157" s="117">
        <v>6.3</v>
      </c>
      <c r="M157" s="166"/>
    </row>
    <row r="158" spans="1:54">
      <c r="A158" s="84"/>
      <c r="B158" s="81"/>
      <c r="C158" s="81"/>
      <c r="D158" s="89"/>
      <c r="E158" s="100"/>
      <c r="F158" s="104"/>
      <c r="G158" s="111"/>
      <c r="H158" s="112"/>
      <c r="I158" s="112"/>
      <c r="J158" s="115" t="s">
        <v>1685</v>
      </c>
      <c r="K158" s="116" t="s">
        <v>1686</v>
      </c>
      <c r="L158" s="117">
        <v>8</v>
      </c>
      <c r="M158" s="166"/>
    </row>
    <row r="159" spans="1:54">
      <c r="A159" s="84"/>
      <c r="B159" s="81"/>
      <c r="C159" s="81"/>
      <c r="D159" s="89"/>
      <c r="E159" s="100"/>
      <c r="F159" s="104"/>
      <c r="G159" s="111"/>
      <c r="H159" s="112"/>
      <c r="I159" s="112"/>
      <c r="J159" s="115" t="s">
        <v>1674</v>
      </c>
      <c r="K159" s="116" t="s">
        <v>1675</v>
      </c>
      <c r="L159" s="117">
        <v>2.8</v>
      </c>
      <c r="M159" s="166"/>
    </row>
    <row r="160" spans="1:54">
      <c r="A160" s="84"/>
      <c r="B160" s="81"/>
      <c r="C160" s="81"/>
      <c r="D160" s="89"/>
      <c r="E160" s="100"/>
      <c r="F160" s="104"/>
      <c r="G160" s="111"/>
      <c r="H160" s="112"/>
      <c r="I160" s="112"/>
      <c r="J160" s="115" t="s">
        <v>1676</v>
      </c>
      <c r="K160" s="116" t="s">
        <v>1678</v>
      </c>
      <c r="L160" s="117">
        <v>4.5</v>
      </c>
      <c r="M160" s="166"/>
    </row>
    <row r="161" spans="1:54">
      <c r="A161" s="84"/>
      <c r="B161" s="81"/>
      <c r="C161" s="81"/>
      <c r="D161" s="89"/>
      <c r="E161" s="100"/>
      <c r="F161" s="104"/>
      <c r="G161" s="111"/>
      <c r="H161" s="112"/>
      <c r="I161" s="112"/>
      <c r="J161" s="115" t="s">
        <v>1677</v>
      </c>
      <c r="K161" s="116" t="s">
        <v>1679</v>
      </c>
      <c r="L161" s="117">
        <v>6.5</v>
      </c>
      <c r="M161" s="166"/>
    </row>
    <row r="162" spans="1:54" s="121" customFormat="1">
      <c r="A162" s="84"/>
      <c r="B162" s="81"/>
      <c r="C162" s="122"/>
      <c r="D162" s="141"/>
      <c r="E162" s="135"/>
      <c r="F162" s="142"/>
      <c r="G162" s="127"/>
      <c r="H162" s="128"/>
      <c r="I162" s="128"/>
      <c r="J162" s="129" t="s">
        <v>1653</v>
      </c>
      <c r="K162" s="130" t="s">
        <v>1654</v>
      </c>
      <c r="L162" s="131">
        <v>2.5</v>
      </c>
      <c r="M162" s="166"/>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row>
    <row r="163" spans="1:54">
      <c r="A163" s="84"/>
      <c r="B163" s="85"/>
      <c r="C163" s="81" t="s">
        <v>158</v>
      </c>
      <c r="D163" s="83" t="s">
        <v>99</v>
      </c>
      <c r="E163" s="102"/>
      <c r="F163" s="99"/>
      <c r="G163" s="111">
        <f>MEDIAN(L163:L174)</f>
        <v>5.9</v>
      </c>
      <c r="H163" s="112" t="s">
        <v>1048</v>
      </c>
      <c r="I163" s="112" t="s">
        <v>1047</v>
      </c>
      <c r="J163" s="115" t="s">
        <v>1750</v>
      </c>
      <c r="K163" s="116" t="s">
        <v>1751</v>
      </c>
      <c r="L163" s="117">
        <v>5.5</v>
      </c>
      <c r="M163" s="166"/>
    </row>
    <row r="164" spans="1:54">
      <c r="A164" s="84"/>
      <c r="B164" s="85"/>
      <c r="C164" s="81"/>
      <c r="D164" s="83"/>
      <c r="E164" s="102"/>
      <c r="F164" s="99"/>
      <c r="G164" s="111"/>
      <c r="H164" s="112"/>
      <c r="I164" s="112"/>
      <c r="J164" s="115" t="s">
        <v>1754</v>
      </c>
      <c r="K164" s="116" t="s">
        <v>1755</v>
      </c>
      <c r="L164" s="117">
        <v>8.8000000000000007</v>
      </c>
      <c r="M164" s="166"/>
    </row>
    <row r="165" spans="1:54">
      <c r="A165" s="84"/>
      <c r="B165" s="85"/>
      <c r="C165" s="81"/>
      <c r="D165" s="83"/>
      <c r="E165" s="102"/>
      <c r="F165" s="99"/>
      <c r="G165" s="111"/>
      <c r="H165" s="112"/>
      <c r="I165" s="112"/>
      <c r="J165" s="115" t="s">
        <v>1756</v>
      </c>
      <c r="K165" s="116" t="s">
        <v>1757</v>
      </c>
      <c r="L165" s="117">
        <v>5</v>
      </c>
      <c r="M165" s="166"/>
    </row>
    <row r="166" spans="1:54">
      <c r="A166" s="84"/>
      <c r="B166" s="85"/>
      <c r="C166" s="81"/>
      <c r="D166" s="83"/>
      <c r="E166" s="102"/>
      <c r="F166" s="99"/>
      <c r="G166" s="111"/>
      <c r="H166" s="112"/>
      <c r="I166" s="112"/>
      <c r="J166" s="115" t="s">
        <v>1758</v>
      </c>
      <c r="K166" s="116" t="s">
        <v>1759</v>
      </c>
      <c r="L166" s="117">
        <v>6.5</v>
      </c>
      <c r="M166" s="166"/>
    </row>
    <row r="167" spans="1:54">
      <c r="A167" s="84"/>
      <c r="B167" s="85"/>
      <c r="C167" s="81"/>
      <c r="D167" s="83"/>
      <c r="E167" s="102"/>
      <c r="F167" s="99"/>
      <c r="G167" s="111"/>
      <c r="H167" s="112"/>
      <c r="I167" s="112"/>
      <c r="J167" s="115" t="s">
        <v>1536</v>
      </c>
      <c r="K167" s="116" t="s">
        <v>1537</v>
      </c>
      <c r="L167" s="117">
        <v>5</v>
      </c>
      <c r="M167" s="166"/>
    </row>
    <row r="168" spans="1:54">
      <c r="A168" s="84"/>
      <c r="B168" s="81"/>
      <c r="C168" s="81"/>
      <c r="D168" s="89"/>
      <c r="E168" s="100"/>
      <c r="F168" s="104"/>
      <c r="G168" s="111"/>
      <c r="H168" s="112"/>
      <c r="I168" s="112"/>
      <c r="J168" s="115" t="s">
        <v>1692</v>
      </c>
      <c r="K168" s="116" t="s">
        <v>1693</v>
      </c>
      <c r="L168" s="117">
        <v>6.3</v>
      </c>
      <c r="M168" s="166"/>
    </row>
    <row r="169" spans="1:54">
      <c r="A169" s="84"/>
      <c r="B169" s="81"/>
      <c r="C169" s="81"/>
      <c r="D169" s="89"/>
      <c r="E169" s="100"/>
      <c r="F169" s="104"/>
      <c r="G169" s="111"/>
      <c r="H169" s="112"/>
      <c r="I169" s="112"/>
      <c r="J169" s="115" t="s">
        <v>1694</v>
      </c>
      <c r="K169" s="116" t="s">
        <v>1695</v>
      </c>
      <c r="L169" s="117">
        <v>8</v>
      </c>
      <c r="M169" s="166"/>
    </row>
    <row r="170" spans="1:54">
      <c r="A170" s="84"/>
      <c r="B170" s="81"/>
      <c r="C170" s="81"/>
      <c r="D170" s="89"/>
      <c r="E170" s="100"/>
      <c r="F170" s="104"/>
      <c r="G170" s="111"/>
      <c r="H170" s="112"/>
      <c r="I170" s="112"/>
      <c r="J170" s="115" t="s">
        <v>1685</v>
      </c>
      <c r="K170" s="116" t="s">
        <v>1686</v>
      </c>
      <c r="L170" s="117">
        <v>8</v>
      </c>
      <c r="M170" s="166"/>
    </row>
    <row r="171" spans="1:54">
      <c r="A171" s="84"/>
      <c r="B171" s="81"/>
      <c r="C171" s="81"/>
      <c r="D171" s="89"/>
      <c r="E171" s="100"/>
      <c r="F171" s="104"/>
      <c r="G171" s="111"/>
      <c r="H171" s="112"/>
      <c r="I171" s="112"/>
      <c r="J171" s="115" t="s">
        <v>1674</v>
      </c>
      <c r="K171" s="116" t="s">
        <v>1675</v>
      </c>
      <c r="L171" s="117">
        <v>2.8</v>
      </c>
      <c r="M171" s="166"/>
    </row>
    <row r="172" spans="1:54">
      <c r="A172" s="84"/>
      <c r="B172" s="81"/>
      <c r="C172" s="81"/>
      <c r="D172" s="89"/>
      <c r="E172" s="100"/>
      <c r="F172" s="104"/>
      <c r="G172" s="111"/>
      <c r="H172" s="112"/>
      <c r="I172" s="112"/>
      <c r="J172" s="115" t="s">
        <v>1676</v>
      </c>
      <c r="K172" s="116" t="s">
        <v>1678</v>
      </c>
      <c r="L172" s="117">
        <v>4.5</v>
      </c>
      <c r="M172" s="166"/>
    </row>
    <row r="173" spans="1:54">
      <c r="A173" s="84"/>
      <c r="B173" s="81"/>
      <c r="C173" s="81"/>
      <c r="D173" s="89"/>
      <c r="E173" s="100"/>
      <c r="F173" s="104"/>
      <c r="G173" s="111"/>
      <c r="H173" s="112"/>
      <c r="I173" s="112"/>
      <c r="J173" s="115" t="s">
        <v>1677</v>
      </c>
      <c r="K173" s="116" t="s">
        <v>1679</v>
      </c>
      <c r="L173" s="117">
        <v>6.5</v>
      </c>
      <c r="M173" s="166"/>
    </row>
    <row r="174" spans="1:54" s="121" customFormat="1">
      <c r="A174" s="84"/>
      <c r="B174" s="81"/>
      <c r="C174" s="122"/>
      <c r="D174" s="141"/>
      <c r="E174" s="135"/>
      <c r="F174" s="142"/>
      <c r="G174" s="127"/>
      <c r="H174" s="128"/>
      <c r="I174" s="128"/>
      <c r="J174" s="129" t="s">
        <v>1653</v>
      </c>
      <c r="K174" s="130" t="s">
        <v>1654</v>
      </c>
      <c r="L174" s="131">
        <v>2.5</v>
      </c>
      <c r="M174" s="166"/>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row>
    <row r="175" spans="1:54" s="121" customFormat="1">
      <c r="A175" s="84"/>
      <c r="B175" s="85"/>
      <c r="C175" s="122" t="s">
        <v>159</v>
      </c>
      <c r="D175" s="124" t="s">
        <v>100</v>
      </c>
      <c r="E175" s="138"/>
      <c r="F175" s="126"/>
      <c r="G175" s="127">
        <f>L175</f>
        <v>5.5</v>
      </c>
      <c r="H175" s="128" t="s">
        <v>1048</v>
      </c>
      <c r="I175" s="128" t="s">
        <v>1047</v>
      </c>
      <c r="J175" s="129" t="s">
        <v>1748</v>
      </c>
      <c r="K175" s="130" t="s">
        <v>1749</v>
      </c>
      <c r="L175" s="131">
        <v>5.5</v>
      </c>
      <c r="M175" s="166"/>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row>
    <row r="176" spans="1:54">
      <c r="A176" s="84"/>
      <c r="B176" s="85"/>
      <c r="C176" s="81" t="s">
        <v>160</v>
      </c>
      <c r="D176" s="83" t="s">
        <v>101</v>
      </c>
      <c r="E176" s="102"/>
      <c r="F176" s="99"/>
      <c r="G176" s="111">
        <f>MEDIAN(L176:L180)</f>
        <v>3</v>
      </c>
      <c r="H176" s="112" t="s">
        <v>1048</v>
      </c>
      <c r="I176" s="112" t="s">
        <v>1047</v>
      </c>
      <c r="J176" s="115" t="s">
        <v>1760</v>
      </c>
      <c r="K176" s="116" t="s">
        <v>1761</v>
      </c>
      <c r="L176" s="117">
        <v>2.8</v>
      </c>
      <c r="M176" s="166"/>
    </row>
    <row r="177" spans="1:54">
      <c r="A177" s="84"/>
      <c r="B177" s="85"/>
      <c r="C177" s="81"/>
      <c r="D177" s="83"/>
      <c r="E177" s="102"/>
      <c r="F177" s="99"/>
      <c r="G177" s="111"/>
      <c r="H177" s="112"/>
      <c r="I177" s="112"/>
      <c r="J177" s="115" t="s">
        <v>1685</v>
      </c>
      <c r="K177" s="116" t="s">
        <v>1686</v>
      </c>
      <c r="L177" s="117">
        <v>8</v>
      </c>
      <c r="M177" s="166"/>
    </row>
    <row r="178" spans="1:54">
      <c r="A178" s="84"/>
      <c r="B178" s="81"/>
      <c r="C178" s="81"/>
      <c r="D178" s="89"/>
      <c r="E178" s="100"/>
      <c r="F178" s="104"/>
      <c r="G178" s="111"/>
      <c r="H178" s="112"/>
      <c r="I178" s="112"/>
      <c r="J178" s="115" t="s">
        <v>1653</v>
      </c>
      <c r="K178" s="116" t="s">
        <v>1654</v>
      </c>
      <c r="L178" s="117">
        <v>2.5</v>
      </c>
      <c r="M178" s="166"/>
    </row>
    <row r="179" spans="1:54">
      <c r="A179" s="84"/>
      <c r="B179" s="81"/>
      <c r="C179" s="81"/>
      <c r="D179" s="89"/>
      <c r="E179" s="100"/>
      <c r="F179" s="104"/>
      <c r="G179" s="111"/>
      <c r="H179" s="112"/>
      <c r="I179" s="112"/>
      <c r="J179" s="115" t="s">
        <v>1655</v>
      </c>
      <c r="K179" s="116" t="s">
        <v>1656</v>
      </c>
      <c r="L179" s="117">
        <v>6.5</v>
      </c>
      <c r="M179" s="166"/>
    </row>
    <row r="180" spans="1:54" s="121" customFormat="1">
      <c r="A180" s="84"/>
      <c r="B180" s="81"/>
      <c r="C180" s="122"/>
      <c r="D180" s="141"/>
      <c r="E180" s="135"/>
      <c r="F180" s="142"/>
      <c r="G180" s="127"/>
      <c r="H180" s="128"/>
      <c r="I180" s="128"/>
      <c r="J180" s="129" t="s">
        <v>1471</v>
      </c>
      <c r="K180" s="130" t="s">
        <v>1472</v>
      </c>
      <c r="L180" s="131">
        <v>3</v>
      </c>
      <c r="M180" s="166"/>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row>
    <row r="181" spans="1:54" s="121" customFormat="1">
      <c r="A181" s="84"/>
      <c r="B181" s="85"/>
      <c r="C181" s="122" t="s">
        <v>161</v>
      </c>
      <c r="D181" s="124" t="s">
        <v>102</v>
      </c>
      <c r="E181" s="138"/>
      <c r="F181" s="126"/>
      <c r="G181" s="127">
        <v>5.5</v>
      </c>
      <c r="H181" s="128" t="s">
        <v>1048</v>
      </c>
      <c r="I181" s="128" t="s">
        <v>1047</v>
      </c>
      <c r="J181" s="129"/>
      <c r="K181" s="130"/>
      <c r="L181" s="131"/>
      <c r="M181" s="166"/>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row>
    <row r="182" spans="1:54" s="121" customFormat="1">
      <c r="A182" s="84"/>
      <c r="B182" s="132"/>
      <c r="C182" s="122" t="s">
        <v>103</v>
      </c>
      <c r="D182" s="124" t="s">
        <v>104</v>
      </c>
      <c r="E182" s="138"/>
      <c r="F182" s="126"/>
      <c r="G182" s="127">
        <v>5.5</v>
      </c>
      <c r="H182" s="128" t="s">
        <v>1048</v>
      </c>
      <c r="I182" s="128" t="s">
        <v>1047</v>
      </c>
      <c r="J182" s="129"/>
      <c r="K182" s="130"/>
      <c r="L182" s="131"/>
      <c r="M182" s="166"/>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row>
    <row r="183" spans="1:54">
      <c r="A183" s="80"/>
      <c r="B183" s="396" t="s">
        <v>162</v>
      </c>
      <c r="C183" s="396" t="s">
        <v>163</v>
      </c>
      <c r="D183" s="397" t="s">
        <v>105</v>
      </c>
      <c r="E183" s="282">
        <v>242</v>
      </c>
      <c r="F183" s="398" t="s">
        <v>1880</v>
      </c>
      <c r="G183" s="284">
        <f>L183</f>
        <v>4.3</v>
      </c>
      <c r="H183" s="285" t="s">
        <v>1048</v>
      </c>
      <c r="I183" s="285" t="s">
        <v>1047</v>
      </c>
      <c r="J183" s="286" t="s">
        <v>1778</v>
      </c>
      <c r="K183" s="287" t="s">
        <v>1779</v>
      </c>
      <c r="L183" s="399">
        <v>4.3</v>
      </c>
      <c r="M183" s="166"/>
    </row>
    <row r="184" spans="1:54">
      <c r="A184" s="80"/>
      <c r="B184" s="81" t="s">
        <v>164</v>
      </c>
      <c r="C184" s="81" t="s">
        <v>165</v>
      </c>
      <c r="D184" s="83" t="s">
        <v>106</v>
      </c>
      <c r="E184" s="98">
        <v>150</v>
      </c>
      <c r="F184" s="99" t="s">
        <v>1881</v>
      </c>
      <c r="G184" s="111">
        <f>MEDIAN(L184:L185)</f>
        <v>2.4</v>
      </c>
      <c r="H184" s="112" t="s">
        <v>1048</v>
      </c>
      <c r="I184" s="112" t="s">
        <v>1048</v>
      </c>
      <c r="J184" s="115" t="s">
        <v>1432</v>
      </c>
      <c r="K184" s="116" t="s">
        <v>1433</v>
      </c>
      <c r="L184" s="117">
        <v>1.8</v>
      </c>
      <c r="M184" s="166"/>
    </row>
    <row r="185" spans="1:54" s="121" customFormat="1">
      <c r="A185" s="84"/>
      <c r="B185" s="122"/>
      <c r="C185" s="123"/>
      <c r="D185" s="145"/>
      <c r="E185" s="125"/>
      <c r="F185" s="146"/>
      <c r="G185" s="127"/>
      <c r="H185" s="128"/>
      <c r="I185" s="128"/>
      <c r="J185" s="129" t="s">
        <v>1305</v>
      </c>
      <c r="K185" s="130" t="s">
        <v>1306</v>
      </c>
      <c r="L185" s="131">
        <v>3</v>
      </c>
      <c r="M185" s="166"/>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row>
    <row r="186" spans="1:54" ht="15" thickBot="1">
      <c r="A186" s="93"/>
      <c r="B186" s="94" t="s">
        <v>107</v>
      </c>
      <c r="C186" s="94"/>
      <c r="D186" s="95" t="s">
        <v>124</v>
      </c>
      <c r="E186" s="109"/>
      <c r="F186" s="110"/>
      <c r="G186" s="113">
        <v>4.03</v>
      </c>
      <c r="H186" s="114" t="s">
        <v>1048</v>
      </c>
      <c r="I186" s="114" t="s">
        <v>1047</v>
      </c>
      <c r="J186" s="118"/>
      <c r="K186" s="119"/>
      <c r="L186" s="120"/>
      <c r="M186" s="166"/>
    </row>
    <row r="187" spans="1:54" s="151" customFormat="1" ht="15">
      <c r="A187" s="163" t="s">
        <v>166</v>
      </c>
      <c r="B187" s="77"/>
      <c r="C187" s="77"/>
      <c r="D187" s="6" t="s">
        <v>47</v>
      </c>
      <c r="E187" s="152">
        <v>129</v>
      </c>
      <c r="F187" s="8" t="s">
        <v>1882</v>
      </c>
      <c r="G187" s="9">
        <f>MEDIAN(G188,G192)</f>
        <v>2.0249999999999999</v>
      </c>
      <c r="H187" s="10" t="s">
        <v>1048</v>
      </c>
      <c r="I187" s="10" t="s">
        <v>1047</v>
      </c>
      <c r="J187" s="11"/>
      <c r="K187" s="12"/>
      <c r="L187" s="13"/>
      <c r="M187" s="167"/>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row>
    <row r="188" spans="1:54">
      <c r="A188" s="80"/>
      <c r="B188" s="81" t="s">
        <v>167</v>
      </c>
      <c r="C188" s="81" t="s">
        <v>169</v>
      </c>
      <c r="D188" s="83" t="s">
        <v>108</v>
      </c>
      <c r="E188" s="102"/>
      <c r="F188" s="99"/>
      <c r="G188" s="111">
        <f>MEDIAN(L188:L191)</f>
        <v>2.0499999999999998</v>
      </c>
      <c r="H188" s="112" t="s">
        <v>1048</v>
      </c>
      <c r="I188" s="112" t="s">
        <v>1047</v>
      </c>
      <c r="J188" s="115" t="s">
        <v>1461</v>
      </c>
      <c r="K188" s="116" t="s">
        <v>1462</v>
      </c>
      <c r="L188" s="117">
        <v>2.2999999999999998</v>
      </c>
      <c r="M188" s="166"/>
    </row>
    <row r="189" spans="1:54">
      <c r="A189" s="84"/>
      <c r="B189" s="81"/>
      <c r="C189" s="82"/>
      <c r="D189" s="92"/>
      <c r="E189" s="98"/>
      <c r="F189" s="107"/>
      <c r="G189" s="111"/>
      <c r="H189" s="112"/>
      <c r="I189" s="112"/>
      <c r="J189" s="115" t="s">
        <v>1463</v>
      </c>
      <c r="K189" s="116" t="s">
        <v>1464</v>
      </c>
      <c r="L189" s="117">
        <v>2.2999999999999998</v>
      </c>
      <c r="M189" s="166"/>
    </row>
    <row r="190" spans="1:54">
      <c r="A190" s="80"/>
      <c r="B190" s="81"/>
      <c r="C190" s="81"/>
      <c r="D190" s="96"/>
      <c r="E190" s="108"/>
      <c r="F190" s="106"/>
      <c r="G190" s="111"/>
      <c r="H190" s="112"/>
      <c r="I190" s="112"/>
      <c r="J190" s="115" t="s">
        <v>1051</v>
      </c>
      <c r="K190" s="116" t="s">
        <v>1052</v>
      </c>
      <c r="L190" s="117">
        <v>1.8</v>
      </c>
      <c r="M190" s="166"/>
    </row>
    <row r="191" spans="1:54" s="121" customFormat="1">
      <c r="A191" s="80"/>
      <c r="B191" s="122"/>
      <c r="C191" s="122"/>
      <c r="D191" s="147"/>
      <c r="E191" s="148"/>
      <c r="F191" s="140"/>
      <c r="G191" s="127"/>
      <c r="H191" s="128"/>
      <c r="I191" s="128"/>
      <c r="J191" s="129" t="s">
        <v>1053</v>
      </c>
      <c r="K191" s="130" t="s">
        <v>1054</v>
      </c>
      <c r="L191" s="131">
        <v>1.5</v>
      </c>
      <c r="M191" s="166"/>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row>
    <row r="192" spans="1:54">
      <c r="A192" s="80"/>
      <c r="B192" s="81" t="s">
        <v>168</v>
      </c>
      <c r="C192" s="81" t="s">
        <v>170</v>
      </c>
      <c r="D192" s="83" t="s">
        <v>109</v>
      </c>
      <c r="E192" s="102"/>
      <c r="F192" s="99"/>
      <c r="G192" s="111">
        <f>MEDIAN(L192:L194)</f>
        <v>2</v>
      </c>
      <c r="H192" s="112" t="s">
        <v>1048</v>
      </c>
      <c r="I192" s="112" t="s">
        <v>1047</v>
      </c>
      <c r="J192" s="115" t="s">
        <v>1430</v>
      </c>
      <c r="K192" s="116" t="s">
        <v>1431</v>
      </c>
      <c r="L192" s="117">
        <v>1.5</v>
      </c>
      <c r="M192" s="166"/>
    </row>
    <row r="193" spans="1:54">
      <c r="A193" s="84"/>
      <c r="B193" s="81"/>
      <c r="C193" s="81"/>
      <c r="D193" s="83"/>
      <c r="E193" s="102"/>
      <c r="F193" s="99"/>
      <c r="G193" s="111"/>
      <c r="H193" s="112"/>
      <c r="I193" s="112"/>
      <c r="J193" s="115" t="s">
        <v>1303</v>
      </c>
      <c r="K193" s="116" t="s">
        <v>1304</v>
      </c>
      <c r="L193" s="117">
        <v>2.2999999999999998</v>
      </c>
      <c r="M193" s="166"/>
    </row>
    <row r="194" spans="1:54" s="121" customFormat="1" ht="15" thickBot="1">
      <c r="A194" s="93"/>
      <c r="B194" s="122"/>
      <c r="C194" s="122"/>
      <c r="D194" s="143"/>
      <c r="E194" s="125"/>
      <c r="F194" s="144"/>
      <c r="G194" s="127"/>
      <c r="H194" s="128"/>
      <c r="I194" s="128"/>
      <c r="J194" s="129" t="s">
        <v>1635</v>
      </c>
      <c r="K194" s="130" t="s">
        <v>1636</v>
      </c>
      <c r="L194" s="131">
        <v>2</v>
      </c>
      <c r="M194" s="166"/>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row>
    <row r="195" spans="1:54" s="151" customFormat="1" ht="15">
      <c r="A195" s="163" t="s">
        <v>171</v>
      </c>
      <c r="B195" s="77"/>
      <c r="C195" s="77"/>
      <c r="D195" s="6" t="s">
        <v>110</v>
      </c>
      <c r="E195" s="7"/>
      <c r="F195" s="8"/>
      <c r="G195" s="9">
        <f>MEDIAN(G196,G199)</f>
        <v>1.575</v>
      </c>
      <c r="H195" s="10" t="s">
        <v>1048</v>
      </c>
      <c r="I195" s="10" t="s">
        <v>1048</v>
      </c>
      <c r="J195" s="11"/>
      <c r="K195" s="12"/>
      <c r="L195" s="13"/>
      <c r="M195" s="167"/>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row>
    <row r="196" spans="1:54">
      <c r="A196" s="80"/>
      <c r="B196" s="81" t="s">
        <v>172</v>
      </c>
      <c r="C196" s="81" t="s">
        <v>174</v>
      </c>
      <c r="D196" s="83" t="s">
        <v>111</v>
      </c>
      <c r="E196" s="102"/>
      <c r="F196" s="99"/>
      <c r="G196" s="111">
        <f>MEDIAN(L196:L198)</f>
        <v>1.5</v>
      </c>
      <c r="H196" s="112" t="s">
        <v>1048</v>
      </c>
      <c r="I196" s="112" t="s">
        <v>1048</v>
      </c>
      <c r="J196" s="115" t="s">
        <v>1118</v>
      </c>
      <c r="K196" s="116" t="s">
        <v>1119</v>
      </c>
      <c r="L196" s="117">
        <v>1.3</v>
      </c>
      <c r="M196" s="166"/>
    </row>
    <row r="197" spans="1:54">
      <c r="A197" s="84"/>
      <c r="B197" s="81"/>
      <c r="C197" s="81"/>
      <c r="D197" s="83"/>
      <c r="E197" s="102"/>
      <c r="F197" s="99"/>
      <c r="G197" s="111"/>
      <c r="H197" s="112"/>
      <c r="I197" s="112"/>
      <c r="J197" s="115" t="s">
        <v>1051</v>
      </c>
      <c r="K197" s="116" t="s">
        <v>1052</v>
      </c>
      <c r="L197" s="117">
        <v>1.8</v>
      </c>
      <c r="M197" s="166"/>
    </row>
    <row r="198" spans="1:54" s="121" customFormat="1">
      <c r="A198" s="84"/>
      <c r="B198" s="122"/>
      <c r="C198" s="122"/>
      <c r="D198" s="124"/>
      <c r="E198" s="138"/>
      <c r="F198" s="126"/>
      <c r="G198" s="127"/>
      <c r="H198" s="128"/>
      <c r="I198" s="128"/>
      <c r="J198" s="129" t="s">
        <v>1053</v>
      </c>
      <c r="K198" s="130" t="s">
        <v>1054</v>
      </c>
      <c r="L198" s="131">
        <v>1.5</v>
      </c>
      <c r="M198" s="166"/>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row>
    <row r="199" spans="1:54">
      <c r="A199" s="80"/>
      <c r="B199" s="81" t="s">
        <v>173</v>
      </c>
      <c r="C199" s="81" t="s">
        <v>175</v>
      </c>
      <c r="D199" s="83" t="s">
        <v>112</v>
      </c>
      <c r="E199" s="102"/>
      <c r="F199" s="99"/>
      <c r="G199" s="111">
        <f>MEDIAN(L199:L202)</f>
        <v>1.65</v>
      </c>
      <c r="H199" s="112" t="s">
        <v>1048</v>
      </c>
      <c r="I199" s="112" t="s">
        <v>1048</v>
      </c>
      <c r="J199" s="115" t="s">
        <v>1120</v>
      </c>
      <c r="K199" s="116" t="s">
        <v>1121</v>
      </c>
      <c r="L199" s="117">
        <v>1.3</v>
      </c>
      <c r="M199" s="166"/>
    </row>
    <row r="200" spans="1:54">
      <c r="A200" s="84"/>
      <c r="B200" s="81"/>
      <c r="C200" s="81"/>
      <c r="D200" s="83"/>
      <c r="E200" s="102"/>
      <c r="F200" s="99"/>
      <c r="G200" s="111"/>
      <c r="H200" s="112"/>
      <c r="I200" s="112"/>
      <c r="J200" s="115" t="s">
        <v>1051</v>
      </c>
      <c r="K200" s="116" t="s">
        <v>1052</v>
      </c>
      <c r="L200" s="117">
        <v>1.8</v>
      </c>
      <c r="M200" s="166"/>
    </row>
    <row r="201" spans="1:54">
      <c r="A201" s="84"/>
      <c r="B201" s="81"/>
      <c r="C201" s="81"/>
      <c r="D201" s="83"/>
      <c r="E201" s="102"/>
      <c r="F201" s="99"/>
      <c r="G201" s="111"/>
      <c r="H201" s="112"/>
      <c r="I201" s="112"/>
      <c r="J201" s="115" t="s">
        <v>1053</v>
      </c>
      <c r="K201" s="116" t="s">
        <v>1054</v>
      </c>
      <c r="L201" s="117">
        <v>1.5</v>
      </c>
      <c r="M201" s="166"/>
    </row>
    <row r="202" spans="1:54" s="121" customFormat="1" ht="15" thickBot="1">
      <c r="A202" s="97"/>
      <c r="B202" s="122"/>
      <c r="C202" s="122"/>
      <c r="D202" s="124"/>
      <c r="E202" s="138"/>
      <c r="F202" s="126"/>
      <c r="G202" s="127"/>
      <c r="H202" s="128"/>
      <c r="I202" s="128"/>
      <c r="J202" s="421" t="s">
        <v>1497</v>
      </c>
      <c r="K202" s="422" t="s">
        <v>1498</v>
      </c>
      <c r="L202" s="423">
        <v>2.5</v>
      </c>
      <c r="M202" s="166"/>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row>
    <row r="203" spans="1:54" s="151" customFormat="1" ht="15">
      <c r="A203" s="163" t="s">
        <v>176</v>
      </c>
      <c r="B203" s="77"/>
      <c r="C203" s="77"/>
      <c r="D203" s="6" t="s">
        <v>113</v>
      </c>
      <c r="E203" s="7"/>
      <c r="F203" s="8"/>
      <c r="G203" s="9" t="s">
        <v>2075</v>
      </c>
      <c r="H203" s="10" t="s">
        <v>1048</v>
      </c>
      <c r="I203" s="10" t="s">
        <v>2075</v>
      </c>
      <c r="J203" s="11"/>
      <c r="K203" s="12"/>
      <c r="L203" s="13"/>
      <c r="M203" s="167"/>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5"/>
      <c r="BA203" s="165"/>
      <c r="BB203" s="165"/>
    </row>
    <row r="204" spans="1:54" s="121" customFormat="1" ht="15" thickBot="1">
      <c r="A204" s="84"/>
      <c r="B204" s="122" t="s">
        <v>177</v>
      </c>
      <c r="C204" s="122" t="s">
        <v>178</v>
      </c>
      <c r="D204" s="124" t="s">
        <v>113</v>
      </c>
      <c r="E204" s="138"/>
      <c r="F204" s="126"/>
      <c r="G204" s="127" t="s">
        <v>2075</v>
      </c>
      <c r="H204" s="128" t="s">
        <v>1048</v>
      </c>
      <c r="I204" s="128" t="s">
        <v>2075</v>
      </c>
      <c r="J204" s="129"/>
      <c r="K204" s="130"/>
      <c r="L204" s="131"/>
      <c r="M204" s="166"/>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row>
    <row r="205" spans="1:54" s="151" customFormat="1" ht="15">
      <c r="A205" s="163" t="s">
        <v>179</v>
      </c>
      <c r="B205" s="77"/>
      <c r="C205" s="77"/>
      <c r="D205" s="6" t="s">
        <v>114</v>
      </c>
      <c r="E205" s="7"/>
      <c r="F205" s="8"/>
      <c r="G205" s="9">
        <f>G206</f>
        <v>3.55</v>
      </c>
      <c r="H205" s="10" t="s">
        <v>1048</v>
      </c>
      <c r="I205" s="10" t="s">
        <v>1047</v>
      </c>
      <c r="J205" s="11"/>
      <c r="K205" s="12"/>
      <c r="L205" s="13"/>
      <c r="M205" s="167"/>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5"/>
      <c r="BA205" s="165"/>
      <c r="BB205" s="165"/>
    </row>
    <row r="206" spans="1:54" ht="15" thickBot="1">
      <c r="A206" s="97"/>
      <c r="B206" s="94" t="s">
        <v>180</v>
      </c>
      <c r="C206" s="94" t="s">
        <v>181</v>
      </c>
      <c r="D206" s="191" t="s">
        <v>114</v>
      </c>
      <c r="E206" s="109"/>
      <c r="F206" s="110"/>
      <c r="G206" s="113">
        <f>MEDIAN(G4,G39,G75,G98,G122,G148,G183,G184,G186,G188,G192,G196,G199)</f>
        <v>3.55</v>
      </c>
      <c r="H206" s="114" t="s">
        <v>1048</v>
      </c>
      <c r="I206" s="114" t="s">
        <v>1047</v>
      </c>
      <c r="J206" s="118"/>
      <c r="K206" s="119"/>
      <c r="L206" s="120"/>
      <c r="M206" s="166"/>
    </row>
    <row r="208" spans="1:54">
      <c r="A208" s="168" t="s">
        <v>182</v>
      </c>
    </row>
    <row r="209" spans="1:1">
      <c r="A209" s="168" t="s">
        <v>183</v>
      </c>
    </row>
  </sheetData>
  <sheetProtection algorithmName="SHA-512" hashValue="Kl1gBxOR563u+B0wu6A5L/9BL13z4S+QCJQPL/gaR0pIUf5u/gdZvEB2voHubsNZ069+YE3UeK4yAbtjNO5maw==" saltValue="t6i0G9MsusJe693hldi8/A==" spinCount="100000" sheet="1" formatCells="0" formatColumns="0" formatRows="0" insertColumns="0" insertRows="0" insertHyperlinks="0" deleteColumns="0" deleteRows="0" sort="0" autoFilter="0" pivotTables="0"/>
  <mergeCells count="7">
    <mergeCell ref="J1:L1"/>
    <mergeCell ref="E1:F1"/>
    <mergeCell ref="A2:C2"/>
    <mergeCell ref="A1:D1"/>
    <mergeCell ref="G1:G2"/>
    <mergeCell ref="H1:H2"/>
    <mergeCell ref="I1:I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8"/>
  <sheetViews>
    <sheetView zoomScaleNormal="100" workbookViewId="0">
      <selection sqref="A1:D1"/>
    </sheetView>
  </sheetViews>
  <sheetFormatPr defaultRowHeight="14.25"/>
  <cols>
    <col min="1" max="2" width="7.42578125" style="79" customWidth="1"/>
    <col min="3" max="3" width="8.28515625" style="79" customWidth="1"/>
    <col min="4" max="4" width="105.42578125" style="78" bestFit="1" customWidth="1"/>
    <col min="5" max="5" width="7.85546875" style="79" customWidth="1"/>
    <col min="6" max="6" width="123.28515625" style="78" bestFit="1" customWidth="1"/>
    <col min="7" max="7" width="8.5703125" style="78" customWidth="1"/>
    <col min="8" max="8" width="11.28515625" style="78" customWidth="1"/>
    <col min="9" max="9" width="13.5703125" style="78" customWidth="1"/>
    <col min="10" max="10" width="8.7109375" style="79" customWidth="1"/>
    <col min="11" max="11" width="160.7109375" style="78" customWidth="1"/>
    <col min="12" max="12" width="6.7109375" style="78" customWidth="1"/>
    <col min="13" max="16384" width="9.140625" style="78"/>
  </cols>
  <sheetData>
    <row r="1" spans="1:12">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4" t="s">
        <v>44</v>
      </c>
      <c r="E2" s="5" t="s">
        <v>0</v>
      </c>
      <c r="F2" s="5" t="s">
        <v>44</v>
      </c>
      <c r="G2" s="536"/>
      <c r="H2" s="536"/>
      <c r="I2" s="536"/>
      <c r="J2" s="49" t="s">
        <v>0</v>
      </c>
      <c r="K2" s="50" t="s">
        <v>1024</v>
      </c>
      <c r="L2" s="51" t="s">
        <v>45</v>
      </c>
    </row>
    <row r="3" spans="1:12" s="165" customFormat="1" ht="15">
      <c r="A3" s="164" t="s">
        <v>255</v>
      </c>
      <c r="B3" s="77"/>
      <c r="C3" s="77"/>
      <c r="D3" s="6" t="s">
        <v>184</v>
      </c>
      <c r="E3" s="7"/>
      <c r="F3" s="8"/>
      <c r="G3" s="9">
        <f>MEDIAN(G4,G19,G39,G66,G110,G115,G121,G123)</f>
        <v>2.9125000000000001</v>
      </c>
      <c r="H3" s="10" t="s">
        <v>1048</v>
      </c>
      <c r="I3" s="10" t="s">
        <v>1047</v>
      </c>
      <c r="J3" s="11"/>
      <c r="K3" s="12"/>
      <c r="L3" s="13"/>
    </row>
    <row r="4" spans="1:12">
      <c r="A4" s="222"/>
      <c r="B4" s="234" t="s">
        <v>256</v>
      </c>
      <c r="C4" s="221"/>
      <c r="D4" s="192" t="s">
        <v>185</v>
      </c>
      <c r="E4" s="193"/>
      <c r="F4" s="194"/>
      <c r="G4" s="19">
        <f>MEDIAN(G5,G10,G12,G13,G15)</f>
        <v>2.5</v>
      </c>
      <c r="H4" s="20" t="s">
        <v>1048</v>
      </c>
      <c r="I4" s="20" t="s">
        <v>1047</v>
      </c>
      <c r="J4" s="21"/>
      <c r="K4" s="22"/>
      <c r="L4" s="23"/>
    </row>
    <row r="5" spans="1:12">
      <c r="A5" s="222"/>
      <c r="B5" s="223"/>
      <c r="C5" s="224" t="s">
        <v>257</v>
      </c>
      <c r="D5" s="172" t="s">
        <v>186</v>
      </c>
      <c r="E5" s="178"/>
      <c r="F5" s="179"/>
      <c r="G5" s="62">
        <f>MEDIAN(L5:L9)</f>
        <v>3</v>
      </c>
      <c r="H5" s="63" t="s">
        <v>1048</v>
      </c>
      <c r="I5" s="63" t="s">
        <v>1047</v>
      </c>
      <c r="J5" s="170" t="s">
        <v>1734</v>
      </c>
      <c r="K5" s="171" t="s">
        <v>1735</v>
      </c>
      <c r="L5" s="184">
        <v>3</v>
      </c>
    </row>
    <row r="6" spans="1:12">
      <c r="A6" s="222"/>
      <c r="B6" s="223"/>
      <c r="C6" s="224"/>
      <c r="D6" s="172"/>
      <c r="E6" s="178"/>
      <c r="F6" s="179"/>
      <c r="G6" s="62"/>
      <c r="H6" s="63"/>
      <c r="I6" s="63"/>
      <c r="J6" s="170" t="s">
        <v>1736</v>
      </c>
      <c r="K6" s="171" t="s">
        <v>1737</v>
      </c>
      <c r="L6" s="184">
        <v>6</v>
      </c>
    </row>
    <row r="7" spans="1:12">
      <c r="A7" s="222"/>
      <c r="B7" s="223"/>
      <c r="C7" s="224"/>
      <c r="D7" s="172"/>
      <c r="E7" s="178"/>
      <c r="F7" s="179"/>
      <c r="G7" s="62"/>
      <c r="H7" s="63"/>
      <c r="I7" s="63"/>
      <c r="J7" s="170" t="s">
        <v>1738</v>
      </c>
      <c r="K7" s="171" t="s">
        <v>1739</v>
      </c>
      <c r="L7" s="184">
        <v>2.2999999999999998</v>
      </c>
    </row>
    <row r="8" spans="1:12">
      <c r="A8" s="222"/>
      <c r="B8" s="223"/>
      <c r="C8" s="224"/>
      <c r="D8" s="172"/>
      <c r="E8" s="178"/>
      <c r="F8" s="179"/>
      <c r="G8" s="62"/>
      <c r="H8" s="63"/>
      <c r="I8" s="63"/>
      <c r="J8" s="170" t="s">
        <v>1374</v>
      </c>
      <c r="K8" s="171" t="s">
        <v>1375</v>
      </c>
      <c r="L8" s="184">
        <v>2</v>
      </c>
    </row>
    <row r="9" spans="1:12">
      <c r="A9" s="222"/>
      <c r="B9" s="223"/>
      <c r="C9" s="227"/>
      <c r="D9" s="207"/>
      <c r="E9" s="202"/>
      <c r="F9" s="208"/>
      <c r="G9" s="64"/>
      <c r="H9" s="65"/>
      <c r="I9" s="65"/>
      <c r="J9" s="198" t="s">
        <v>1608</v>
      </c>
      <c r="K9" s="199" t="s">
        <v>1609</v>
      </c>
      <c r="L9" s="200">
        <v>3.5</v>
      </c>
    </row>
    <row r="10" spans="1:12">
      <c r="A10" s="222"/>
      <c r="B10" s="223"/>
      <c r="C10" s="224" t="s">
        <v>258</v>
      </c>
      <c r="D10" s="172" t="s">
        <v>187</v>
      </c>
      <c r="E10" s="178"/>
      <c r="F10" s="179"/>
      <c r="G10" s="62">
        <f>MEDIAN(L10:L11)</f>
        <v>2</v>
      </c>
      <c r="H10" s="63" t="s">
        <v>1048</v>
      </c>
      <c r="I10" s="63" t="s">
        <v>1047</v>
      </c>
      <c r="J10" s="170" t="s">
        <v>1724</v>
      </c>
      <c r="K10" s="171" t="s">
        <v>1725</v>
      </c>
      <c r="L10" s="184">
        <v>2</v>
      </c>
    </row>
    <row r="11" spans="1:12">
      <c r="A11" s="222"/>
      <c r="B11" s="229"/>
      <c r="C11" s="225"/>
      <c r="D11" s="201"/>
      <c r="E11" s="202"/>
      <c r="F11" s="203"/>
      <c r="G11" s="64"/>
      <c r="H11" s="65"/>
      <c r="I11" s="65"/>
      <c r="J11" s="198" t="s">
        <v>1374</v>
      </c>
      <c r="K11" s="199" t="s">
        <v>1375</v>
      </c>
      <c r="L11" s="200">
        <v>2</v>
      </c>
    </row>
    <row r="12" spans="1:12">
      <c r="A12" s="222"/>
      <c r="B12" s="223"/>
      <c r="C12" s="220" t="s">
        <v>259</v>
      </c>
      <c r="D12" s="204" t="s">
        <v>188</v>
      </c>
      <c r="E12" s="205"/>
      <c r="F12" s="206"/>
      <c r="G12" s="19">
        <f>L12</f>
        <v>2.2999999999999998</v>
      </c>
      <c r="H12" s="20" t="s">
        <v>1048</v>
      </c>
      <c r="I12" s="20" t="s">
        <v>1047</v>
      </c>
      <c r="J12" s="21" t="s">
        <v>1738</v>
      </c>
      <c r="K12" s="22" t="s">
        <v>1739</v>
      </c>
      <c r="L12" s="23">
        <v>2.2999999999999998</v>
      </c>
    </row>
    <row r="13" spans="1:12">
      <c r="A13" s="222"/>
      <c r="B13" s="223"/>
      <c r="C13" s="224" t="s">
        <v>260</v>
      </c>
      <c r="D13" s="172" t="s">
        <v>189</v>
      </c>
      <c r="E13" s="178"/>
      <c r="F13" s="179"/>
      <c r="G13" s="62">
        <f>MEDIAN(L13:L14)</f>
        <v>2.5</v>
      </c>
      <c r="H13" s="63" t="s">
        <v>1048</v>
      </c>
      <c r="I13" s="63" t="s">
        <v>1047</v>
      </c>
      <c r="J13" s="170" t="s">
        <v>1374</v>
      </c>
      <c r="K13" s="171" t="s">
        <v>1375</v>
      </c>
      <c r="L13" s="184">
        <v>2</v>
      </c>
    </row>
    <row r="14" spans="1:12">
      <c r="A14" s="222"/>
      <c r="B14" s="223"/>
      <c r="C14" s="227"/>
      <c r="D14" s="201"/>
      <c r="E14" s="202"/>
      <c r="F14" s="203"/>
      <c r="G14" s="64"/>
      <c r="H14" s="65"/>
      <c r="I14" s="65"/>
      <c r="J14" s="198" t="s">
        <v>1305</v>
      </c>
      <c r="K14" s="199" t="s">
        <v>1306</v>
      </c>
      <c r="L14" s="200">
        <v>3</v>
      </c>
    </row>
    <row r="15" spans="1:12">
      <c r="A15" s="222"/>
      <c r="B15" s="223"/>
      <c r="C15" s="224" t="s">
        <v>261</v>
      </c>
      <c r="D15" s="175" t="s">
        <v>190</v>
      </c>
      <c r="E15" s="180"/>
      <c r="F15" s="183"/>
      <c r="G15" s="62">
        <f>MEDIAN(L15:L16)</f>
        <v>2.9</v>
      </c>
      <c r="H15" s="63" t="s">
        <v>1048</v>
      </c>
      <c r="I15" s="63" t="s">
        <v>1047</v>
      </c>
      <c r="J15" s="170" t="s">
        <v>1740</v>
      </c>
      <c r="K15" s="171" t="s">
        <v>1741</v>
      </c>
      <c r="L15" s="184">
        <v>2</v>
      </c>
    </row>
    <row r="16" spans="1:12">
      <c r="A16" s="222"/>
      <c r="B16" s="223"/>
      <c r="C16" s="227"/>
      <c r="D16" s="201"/>
      <c r="E16" s="202"/>
      <c r="F16" s="203"/>
      <c r="G16" s="64"/>
      <c r="H16" s="65"/>
      <c r="I16" s="65"/>
      <c r="J16" s="198" t="s">
        <v>1742</v>
      </c>
      <c r="K16" s="199" t="s">
        <v>1743</v>
      </c>
      <c r="L16" s="200">
        <v>3.8</v>
      </c>
    </row>
    <row r="17" spans="1:12">
      <c r="A17" s="222"/>
      <c r="B17" s="235"/>
      <c r="C17" s="220" t="s">
        <v>262</v>
      </c>
      <c r="D17" s="209" t="s">
        <v>191</v>
      </c>
      <c r="E17" s="48"/>
      <c r="F17" s="210"/>
      <c r="G17" s="19">
        <v>2.5</v>
      </c>
      <c r="H17" s="20" t="s">
        <v>1048</v>
      </c>
      <c r="I17" s="20" t="s">
        <v>1047</v>
      </c>
      <c r="J17" s="21"/>
      <c r="K17" s="22"/>
      <c r="L17" s="23"/>
    </row>
    <row r="18" spans="1:12">
      <c r="A18" s="222"/>
      <c r="B18" s="225"/>
      <c r="C18" s="228" t="s">
        <v>192</v>
      </c>
      <c r="D18" s="204" t="s">
        <v>193</v>
      </c>
      <c r="E18" s="205"/>
      <c r="F18" s="206"/>
      <c r="G18" s="19">
        <v>2.5</v>
      </c>
      <c r="H18" s="20" t="s">
        <v>1048</v>
      </c>
      <c r="I18" s="20" t="s">
        <v>1047</v>
      </c>
      <c r="J18" s="21"/>
      <c r="K18" s="22"/>
      <c r="L18" s="23"/>
    </row>
    <row r="19" spans="1:12">
      <c r="A19" s="222"/>
      <c r="B19" s="236" t="s">
        <v>233</v>
      </c>
      <c r="C19" s="228"/>
      <c r="D19" s="204" t="s">
        <v>194</v>
      </c>
      <c r="E19" s="205"/>
      <c r="F19" s="206"/>
      <c r="G19" s="19">
        <f>MEDIAN(G20,G24,G27,G30,G34,G35)</f>
        <v>2.8250000000000002</v>
      </c>
      <c r="H19" s="20" t="s">
        <v>1048</v>
      </c>
      <c r="I19" s="20" t="s">
        <v>1047</v>
      </c>
      <c r="J19" s="21"/>
      <c r="K19" s="22"/>
      <c r="L19" s="23"/>
    </row>
    <row r="20" spans="1:12">
      <c r="A20" s="222"/>
      <c r="B20" s="223"/>
      <c r="C20" s="224" t="s">
        <v>263</v>
      </c>
      <c r="D20" s="175" t="s">
        <v>195</v>
      </c>
      <c r="E20" s="180"/>
      <c r="F20" s="183"/>
      <c r="G20" s="62">
        <f>MEDIAN(L20:L23)</f>
        <v>3.25</v>
      </c>
      <c r="H20" s="63" t="s">
        <v>1048</v>
      </c>
      <c r="I20" s="63" t="s">
        <v>1047</v>
      </c>
      <c r="J20" s="170" t="s">
        <v>1303</v>
      </c>
      <c r="K20" s="171" t="s">
        <v>1304</v>
      </c>
      <c r="L20" s="184">
        <v>2.2999999999999998</v>
      </c>
    </row>
    <row r="21" spans="1:12">
      <c r="A21" s="222"/>
      <c r="B21" s="223"/>
      <c r="C21" s="223"/>
      <c r="D21" s="174"/>
      <c r="E21" s="177"/>
      <c r="F21" s="182"/>
      <c r="G21" s="62"/>
      <c r="H21" s="63"/>
      <c r="I21" s="63"/>
      <c r="J21" s="170" t="s">
        <v>1305</v>
      </c>
      <c r="K21" s="171" t="s">
        <v>1306</v>
      </c>
      <c r="L21" s="184">
        <v>3</v>
      </c>
    </row>
    <row r="22" spans="1:12">
      <c r="A22" s="222"/>
      <c r="B22" s="223"/>
      <c r="C22" s="223"/>
      <c r="D22" s="174"/>
      <c r="E22" s="177"/>
      <c r="F22" s="182"/>
      <c r="G22" s="62"/>
      <c r="H22" s="63"/>
      <c r="I22" s="63"/>
      <c r="J22" s="170" t="s">
        <v>1716</v>
      </c>
      <c r="K22" s="171" t="s">
        <v>1715</v>
      </c>
      <c r="L22" s="184">
        <v>3.5</v>
      </c>
    </row>
    <row r="23" spans="1:12">
      <c r="A23" s="222"/>
      <c r="B23" s="223"/>
      <c r="C23" s="225"/>
      <c r="D23" s="195"/>
      <c r="E23" s="196"/>
      <c r="F23" s="197"/>
      <c r="G23" s="64"/>
      <c r="H23" s="65"/>
      <c r="I23" s="65"/>
      <c r="J23" s="198" t="s">
        <v>1717</v>
      </c>
      <c r="K23" s="199" t="s">
        <v>1718</v>
      </c>
      <c r="L23" s="200">
        <v>4.5</v>
      </c>
    </row>
    <row r="24" spans="1:12">
      <c r="A24" s="222"/>
      <c r="B24" s="229"/>
      <c r="C24" s="223" t="s">
        <v>234</v>
      </c>
      <c r="D24" s="175" t="s">
        <v>196</v>
      </c>
      <c r="E24" s="180"/>
      <c r="F24" s="183"/>
      <c r="G24" s="62">
        <f>MEDIAN(L24:L26)</f>
        <v>3</v>
      </c>
      <c r="H24" s="63" t="s">
        <v>1048</v>
      </c>
      <c r="I24" s="63" t="s">
        <v>1047</v>
      </c>
      <c r="J24" s="170" t="s">
        <v>1722</v>
      </c>
      <c r="K24" s="171" t="s">
        <v>1723</v>
      </c>
      <c r="L24" s="184">
        <v>4</v>
      </c>
    </row>
    <row r="25" spans="1:12">
      <c r="A25" s="222"/>
      <c r="B25" s="229"/>
      <c r="C25" s="223"/>
      <c r="D25" s="175"/>
      <c r="E25" s="180"/>
      <c r="F25" s="183"/>
      <c r="G25" s="62"/>
      <c r="H25" s="63"/>
      <c r="I25" s="63"/>
      <c r="J25" s="170" t="s">
        <v>1724</v>
      </c>
      <c r="K25" s="171" t="s">
        <v>1725</v>
      </c>
      <c r="L25" s="184">
        <v>2</v>
      </c>
    </row>
    <row r="26" spans="1:12">
      <c r="A26" s="222"/>
      <c r="B26" s="229"/>
      <c r="C26" s="225"/>
      <c r="D26" s="201"/>
      <c r="E26" s="202"/>
      <c r="F26" s="203"/>
      <c r="G26" s="64"/>
      <c r="H26" s="65"/>
      <c r="I26" s="65"/>
      <c r="J26" s="198" t="s">
        <v>1726</v>
      </c>
      <c r="K26" s="199" t="s">
        <v>1727</v>
      </c>
      <c r="L26" s="200">
        <v>3</v>
      </c>
    </row>
    <row r="27" spans="1:12">
      <c r="A27" s="222"/>
      <c r="B27" s="223"/>
      <c r="C27" s="224" t="s">
        <v>264</v>
      </c>
      <c r="D27" s="175" t="s">
        <v>197</v>
      </c>
      <c r="E27" s="180"/>
      <c r="F27" s="183"/>
      <c r="G27" s="62">
        <f>MEDIAN(L27:L29)</f>
        <v>3</v>
      </c>
      <c r="H27" s="63" t="s">
        <v>1048</v>
      </c>
      <c r="I27" s="63" t="s">
        <v>1047</v>
      </c>
      <c r="J27" s="170" t="s">
        <v>1608</v>
      </c>
      <c r="K27" s="171" t="s">
        <v>1609</v>
      </c>
      <c r="L27" s="184">
        <v>3.5</v>
      </c>
    </row>
    <row r="28" spans="1:12">
      <c r="A28" s="222"/>
      <c r="B28" s="223"/>
      <c r="C28" s="223"/>
      <c r="D28" s="174"/>
      <c r="E28" s="177"/>
      <c r="F28" s="182"/>
      <c r="G28" s="62"/>
      <c r="H28" s="63"/>
      <c r="I28" s="63"/>
      <c r="J28" s="170" t="s">
        <v>1305</v>
      </c>
      <c r="K28" s="171" t="s">
        <v>1306</v>
      </c>
      <c r="L28" s="184">
        <v>3</v>
      </c>
    </row>
    <row r="29" spans="1:12">
      <c r="A29" s="222"/>
      <c r="B29" s="223"/>
      <c r="C29" s="225"/>
      <c r="D29" s="195"/>
      <c r="E29" s="196"/>
      <c r="F29" s="197"/>
      <c r="G29" s="64"/>
      <c r="H29" s="65"/>
      <c r="I29" s="65"/>
      <c r="J29" s="198" t="s">
        <v>1374</v>
      </c>
      <c r="K29" s="199" t="s">
        <v>1375</v>
      </c>
      <c r="L29" s="200">
        <v>2</v>
      </c>
    </row>
    <row r="30" spans="1:12">
      <c r="A30" s="222"/>
      <c r="B30" s="223"/>
      <c r="C30" s="224" t="s">
        <v>265</v>
      </c>
      <c r="D30" s="175" t="s">
        <v>198</v>
      </c>
      <c r="E30" s="180"/>
      <c r="F30" s="183"/>
      <c r="G30" s="62">
        <f>MEDIAN(L30:L33)</f>
        <v>2.65</v>
      </c>
      <c r="H30" s="63" t="s">
        <v>1048</v>
      </c>
      <c r="I30" s="63" t="s">
        <v>1047</v>
      </c>
      <c r="J30" s="170" t="s">
        <v>1732</v>
      </c>
      <c r="K30" s="171" t="s">
        <v>1733</v>
      </c>
      <c r="L30" s="184">
        <v>5</v>
      </c>
    </row>
    <row r="31" spans="1:12">
      <c r="A31" s="222"/>
      <c r="B31" s="223"/>
      <c r="C31" s="224"/>
      <c r="D31" s="175"/>
      <c r="E31" s="180"/>
      <c r="F31" s="183"/>
      <c r="G31" s="62"/>
      <c r="H31" s="63"/>
      <c r="I31" s="63"/>
      <c r="J31" s="170" t="s">
        <v>1374</v>
      </c>
      <c r="K31" s="171" t="s">
        <v>1375</v>
      </c>
      <c r="L31" s="184">
        <v>2</v>
      </c>
    </row>
    <row r="32" spans="1:12">
      <c r="A32" s="222"/>
      <c r="B32" s="223"/>
      <c r="C32" s="223"/>
      <c r="D32" s="174"/>
      <c r="E32" s="177"/>
      <c r="F32" s="182"/>
      <c r="G32" s="62"/>
      <c r="H32" s="63"/>
      <c r="I32" s="63"/>
      <c r="J32" s="170" t="s">
        <v>1305</v>
      </c>
      <c r="K32" s="171" t="s">
        <v>1306</v>
      </c>
      <c r="L32" s="184">
        <v>3</v>
      </c>
    </row>
    <row r="33" spans="1:12">
      <c r="A33" s="222"/>
      <c r="B33" s="223"/>
      <c r="C33" s="225"/>
      <c r="D33" s="195"/>
      <c r="E33" s="196"/>
      <c r="F33" s="197"/>
      <c r="G33" s="64"/>
      <c r="H33" s="65"/>
      <c r="I33" s="65"/>
      <c r="J33" s="198" t="s">
        <v>1303</v>
      </c>
      <c r="K33" s="199" t="s">
        <v>1304</v>
      </c>
      <c r="L33" s="200">
        <v>2.2999999999999998</v>
      </c>
    </row>
    <row r="34" spans="1:12">
      <c r="A34" s="222"/>
      <c r="B34" s="223"/>
      <c r="C34" s="220" t="s">
        <v>266</v>
      </c>
      <c r="D34" s="209" t="s">
        <v>199</v>
      </c>
      <c r="E34" s="48"/>
      <c r="F34" s="210"/>
      <c r="G34" s="19">
        <f>MEDIAN(L34:L34)</f>
        <v>2</v>
      </c>
      <c r="H34" s="20" t="s">
        <v>1048</v>
      </c>
      <c r="I34" s="20" t="s">
        <v>1047</v>
      </c>
      <c r="J34" s="21" t="s">
        <v>1374</v>
      </c>
      <c r="K34" s="22" t="s">
        <v>1375</v>
      </c>
      <c r="L34" s="23">
        <v>2</v>
      </c>
    </row>
    <row r="35" spans="1:12">
      <c r="A35" s="222"/>
      <c r="B35" s="223"/>
      <c r="C35" s="224" t="s">
        <v>267</v>
      </c>
      <c r="D35" s="175" t="s">
        <v>200</v>
      </c>
      <c r="E35" s="180"/>
      <c r="F35" s="183"/>
      <c r="G35" s="62">
        <f>MEDIAN(L35:L36)</f>
        <v>2.15</v>
      </c>
      <c r="H35" s="63" t="s">
        <v>1048</v>
      </c>
      <c r="I35" s="63" t="s">
        <v>1047</v>
      </c>
      <c r="J35" s="170" t="s">
        <v>1374</v>
      </c>
      <c r="K35" s="171" t="s">
        <v>1375</v>
      </c>
      <c r="L35" s="184">
        <v>2</v>
      </c>
    </row>
    <row r="36" spans="1:12">
      <c r="A36" s="222"/>
      <c r="B36" s="223"/>
      <c r="C36" s="227"/>
      <c r="D36" s="201"/>
      <c r="E36" s="202"/>
      <c r="F36" s="203"/>
      <c r="G36" s="64"/>
      <c r="H36" s="65"/>
      <c r="I36" s="65"/>
      <c r="J36" s="198" t="s">
        <v>1303</v>
      </c>
      <c r="K36" s="199" t="s">
        <v>1304</v>
      </c>
      <c r="L36" s="200">
        <v>2.2999999999999998</v>
      </c>
    </row>
    <row r="37" spans="1:12">
      <c r="A37" s="222"/>
      <c r="B37" s="223"/>
      <c r="C37" s="220" t="s">
        <v>268</v>
      </c>
      <c r="D37" s="209" t="s">
        <v>201</v>
      </c>
      <c r="E37" s="48"/>
      <c r="F37" s="210"/>
      <c r="G37" s="19">
        <v>2.83</v>
      </c>
      <c r="H37" s="20" t="s">
        <v>1048</v>
      </c>
      <c r="I37" s="20" t="s">
        <v>1047</v>
      </c>
      <c r="J37" s="21"/>
      <c r="K37" s="22"/>
      <c r="L37" s="23"/>
    </row>
    <row r="38" spans="1:12">
      <c r="A38" s="222"/>
      <c r="B38" s="225"/>
      <c r="C38" s="228" t="s">
        <v>202</v>
      </c>
      <c r="D38" s="209" t="s">
        <v>203</v>
      </c>
      <c r="E38" s="48"/>
      <c r="F38" s="210"/>
      <c r="G38" s="19">
        <v>2.83</v>
      </c>
      <c r="H38" s="20" t="s">
        <v>1048</v>
      </c>
      <c r="I38" s="20" t="s">
        <v>1047</v>
      </c>
      <c r="J38" s="21"/>
      <c r="K38" s="22"/>
      <c r="L38" s="23"/>
    </row>
    <row r="39" spans="1:12">
      <c r="A39" s="222"/>
      <c r="B39" s="236" t="s">
        <v>235</v>
      </c>
      <c r="C39" s="228"/>
      <c r="D39" s="209" t="s">
        <v>236</v>
      </c>
      <c r="E39" s="48" t="s">
        <v>1883</v>
      </c>
      <c r="F39" s="18" t="s">
        <v>1884</v>
      </c>
      <c r="G39" s="19">
        <f>MEDIAN(G40,G45,G52,G58,G61)</f>
        <v>3</v>
      </c>
      <c r="H39" s="20" t="s">
        <v>1048</v>
      </c>
      <c r="I39" s="20" t="s">
        <v>1048</v>
      </c>
      <c r="J39" s="21"/>
      <c r="K39" s="22"/>
      <c r="L39" s="23"/>
    </row>
    <row r="40" spans="1:12">
      <c r="A40" s="222"/>
      <c r="B40" s="223"/>
      <c r="C40" s="224" t="s">
        <v>269</v>
      </c>
      <c r="D40" s="175" t="s">
        <v>204</v>
      </c>
      <c r="E40" s="180"/>
      <c r="F40" s="183"/>
      <c r="G40" s="62">
        <f>MEDIAN(L40:L44)</f>
        <v>3</v>
      </c>
      <c r="H40" s="63" t="s">
        <v>1048</v>
      </c>
      <c r="I40" s="63" t="s">
        <v>1048</v>
      </c>
      <c r="J40" s="170" t="s">
        <v>1291</v>
      </c>
      <c r="K40" s="171" t="s">
        <v>1292</v>
      </c>
      <c r="L40" s="184">
        <v>1.8</v>
      </c>
    </row>
    <row r="41" spans="1:12">
      <c r="A41" s="222"/>
      <c r="B41" s="223"/>
      <c r="C41" s="223"/>
      <c r="D41" s="174"/>
      <c r="E41" s="177"/>
      <c r="F41" s="182"/>
      <c r="G41" s="62"/>
      <c r="H41" s="63"/>
      <c r="I41" s="63"/>
      <c r="J41" s="170" t="s">
        <v>1293</v>
      </c>
      <c r="K41" s="171" t="s">
        <v>1294</v>
      </c>
      <c r="L41" s="184">
        <v>3</v>
      </c>
    </row>
    <row r="42" spans="1:12">
      <c r="A42" s="222"/>
      <c r="B42" s="223"/>
      <c r="C42" s="223"/>
      <c r="D42" s="174"/>
      <c r="E42" s="177"/>
      <c r="F42" s="182"/>
      <c r="G42" s="62"/>
      <c r="H42" s="63"/>
      <c r="I42" s="63"/>
      <c r="J42" s="170" t="s">
        <v>1295</v>
      </c>
      <c r="K42" s="171" t="s">
        <v>1296</v>
      </c>
      <c r="L42" s="184">
        <v>2.5</v>
      </c>
    </row>
    <row r="43" spans="1:12">
      <c r="A43" s="222"/>
      <c r="B43" s="223"/>
      <c r="C43" s="223"/>
      <c r="D43" s="174"/>
      <c r="E43" s="177"/>
      <c r="F43" s="182"/>
      <c r="G43" s="62"/>
      <c r="H43" s="63"/>
      <c r="I43" s="63"/>
      <c r="J43" s="170" t="s">
        <v>1297</v>
      </c>
      <c r="K43" s="171" t="s">
        <v>1298</v>
      </c>
      <c r="L43" s="184">
        <v>3.3</v>
      </c>
    </row>
    <row r="44" spans="1:12">
      <c r="A44" s="222"/>
      <c r="B44" s="223"/>
      <c r="C44" s="225"/>
      <c r="D44" s="195"/>
      <c r="E44" s="196"/>
      <c r="F44" s="197"/>
      <c r="G44" s="64"/>
      <c r="H44" s="65"/>
      <c r="I44" s="65"/>
      <c r="J44" s="198" t="s">
        <v>1299</v>
      </c>
      <c r="K44" s="199" t="s">
        <v>1300</v>
      </c>
      <c r="L44" s="200">
        <v>3.5</v>
      </c>
    </row>
    <row r="45" spans="1:12">
      <c r="A45" s="222"/>
      <c r="B45" s="223"/>
      <c r="C45" s="224" t="s">
        <v>270</v>
      </c>
      <c r="D45" s="173" t="s">
        <v>205</v>
      </c>
      <c r="E45" s="180"/>
      <c r="F45" s="181"/>
      <c r="G45" s="62">
        <f>MEDIAN(L45:L51)</f>
        <v>2</v>
      </c>
      <c r="H45" s="63" t="s">
        <v>1048</v>
      </c>
      <c r="I45" s="63" t="s">
        <v>1048</v>
      </c>
      <c r="J45" s="170" t="s">
        <v>1291</v>
      </c>
      <c r="K45" s="171" t="s">
        <v>1292</v>
      </c>
      <c r="L45" s="184">
        <v>1.8</v>
      </c>
    </row>
    <row r="46" spans="1:12">
      <c r="A46" s="222"/>
      <c r="B46" s="223"/>
      <c r="C46" s="223"/>
      <c r="D46" s="174"/>
      <c r="E46" s="177"/>
      <c r="F46" s="182"/>
      <c r="G46" s="62"/>
      <c r="H46" s="63"/>
      <c r="I46" s="63"/>
      <c r="J46" s="170" t="s">
        <v>1293</v>
      </c>
      <c r="K46" s="171" t="s">
        <v>1294</v>
      </c>
      <c r="L46" s="184">
        <v>3</v>
      </c>
    </row>
    <row r="47" spans="1:12">
      <c r="A47" s="222"/>
      <c r="B47" s="223"/>
      <c r="C47" s="223"/>
      <c r="D47" s="174"/>
      <c r="E47" s="177"/>
      <c r="F47" s="182"/>
      <c r="G47" s="62"/>
      <c r="H47" s="63"/>
      <c r="I47" s="63"/>
      <c r="J47" s="170" t="s">
        <v>1341</v>
      </c>
      <c r="K47" s="171" t="s">
        <v>1342</v>
      </c>
      <c r="L47" s="184">
        <v>1.3</v>
      </c>
    </row>
    <row r="48" spans="1:12">
      <c r="A48" s="222"/>
      <c r="B48" s="223"/>
      <c r="C48" s="223"/>
      <c r="D48" s="174"/>
      <c r="E48" s="177"/>
      <c r="F48" s="182"/>
      <c r="G48" s="62"/>
      <c r="H48" s="63"/>
      <c r="I48" s="63"/>
      <c r="J48" s="170" t="s">
        <v>1343</v>
      </c>
      <c r="K48" s="171" t="s">
        <v>1344</v>
      </c>
      <c r="L48" s="184">
        <v>2.8</v>
      </c>
    </row>
    <row r="49" spans="1:12">
      <c r="A49" s="222"/>
      <c r="B49" s="223"/>
      <c r="C49" s="223"/>
      <c r="D49" s="174"/>
      <c r="E49" s="177"/>
      <c r="F49" s="182"/>
      <c r="G49" s="62"/>
      <c r="H49" s="63"/>
      <c r="I49" s="63"/>
      <c r="J49" s="170" t="s">
        <v>1614</v>
      </c>
      <c r="K49" s="171" t="s">
        <v>1615</v>
      </c>
      <c r="L49" s="184">
        <v>1.8</v>
      </c>
    </row>
    <row r="50" spans="1:12">
      <c r="A50" s="222"/>
      <c r="B50" s="223"/>
      <c r="C50" s="223"/>
      <c r="D50" s="174"/>
      <c r="E50" s="177"/>
      <c r="F50" s="182"/>
      <c r="G50" s="62"/>
      <c r="H50" s="63"/>
      <c r="I50" s="63"/>
      <c r="J50" s="170" t="s">
        <v>1416</v>
      </c>
      <c r="K50" s="171" t="s">
        <v>1417</v>
      </c>
      <c r="L50" s="184">
        <v>2</v>
      </c>
    </row>
    <row r="51" spans="1:12">
      <c r="A51" s="222"/>
      <c r="B51" s="223"/>
      <c r="C51" s="225"/>
      <c r="D51" s="195"/>
      <c r="E51" s="196"/>
      <c r="F51" s="197"/>
      <c r="G51" s="64"/>
      <c r="H51" s="65"/>
      <c r="I51" s="65"/>
      <c r="J51" s="198">
        <v>11765</v>
      </c>
      <c r="K51" s="199" t="s">
        <v>1419</v>
      </c>
      <c r="L51" s="200">
        <v>4</v>
      </c>
    </row>
    <row r="52" spans="1:12">
      <c r="A52" s="222"/>
      <c r="B52" s="223"/>
      <c r="C52" s="224" t="s">
        <v>271</v>
      </c>
      <c r="D52" s="173" t="s">
        <v>206</v>
      </c>
      <c r="E52" s="180"/>
      <c r="F52" s="181"/>
      <c r="G52" s="62">
        <f>MEDIAN(L52:L57)</f>
        <v>2.4</v>
      </c>
      <c r="H52" s="63" t="s">
        <v>1048</v>
      </c>
      <c r="I52" s="63" t="s">
        <v>1048</v>
      </c>
      <c r="J52" s="170" t="s">
        <v>1612</v>
      </c>
      <c r="K52" s="171" t="s">
        <v>1613</v>
      </c>
      <c r="L52" s="184">
        <v>2.2999999999999998</v>
      </c>
    </row>
    <row r="53" spans="1:12">
      <c r="A53" s="222"/>
      <c r="B53" s="223"/>
      <c r="C53" s="224"/>
      <c r="D53" s="173"/>
      <c r="E53" s="180"/>
      <c r="F53" s="181"/>
      <c r="G53" s="62"/>
      <c r="H53" s="63"/>
      <c r="I53" s="63"/>
      <c r="J53" s="170" t="s">
        <v>1414</v>
      </c>
      <c r="K53" s="171" t="s">
        <v>1415</v>
      </c>
      <c r="L53" s="184">
        <v>2.5</v>
      </c>
    </row>
    <row r="54" spans="1:12">
      <c r="A54" s="222"/>
      <c r="B54" s="223"/>
      <c r="C54" s="223"/>
      <c r="D54" s="174"/>
      <c r="E54" s="177"/>
      <c r="F54" s="182"/>
      <c r="G54" s="62"/>
      <c r="H54" s="63"/>
      <c r="I54" s="63"/>
      <c r="J54" s="170" t="s">
        <v>1614</v>
      </c>
      <c r="K54" s="171" t="s">
        <v>1615</v>
      </c>
      <c r="L54" s="184">
        <v>1.8</v>
      </c>
    </row>
    <row r="55" spans="1:12">
      <c r="A55" s="222"/>
      <c r="B55" s="223"/>
      <c r="C55" s="223"/>
      <c r="D55" s="174"/>
      <c r="E55" s="177"/>
      <c r="F55" s="182"/>
      <c r="G55" s="62"/>
      <c r="H55" s="63"/>
      <c r="I55" s="63"/>
      <c r="J55" s="170" t="s">
        <v>1616</v>
      </c>
      <c r="K55" s="171" t="s">
        <v>1617</v>
      </c>
      <c r="L55" s="184">
        <v>2.5</v>
      </c>
    </row>
    <row r="56" spans="1:12">
      <c r="A56" s="222"/>
      <c r="B56" s="223"/>
      <c r="C56" s="223"/>
      <c r="D56" s="174"/>
      <c r="E56" s="177"/>
      <c r="F56" s="182"/>
      <c r="G56" s="62"/>
      <c r="H56" s="63"/>
      <c r="I56" s="63"/>
      <c r="J56" s="170" t="s">
        <v>1416</v>
      </c>
      <c r="K56" s="171" t="s">
        <v>1417</v>
      </c>
      <c r="L56" s="184">
        <v>2</v>
      </c>
    </row>
    <row r="57" spans="1:12">
      <c r="A57" s="222"/>
      <c r="B57" s="223"/>
      <c r="C57" s="225"/>
      <c r="D57" s="195"/>
      <c r="E57" s="196"/>
      <c r="F57" s="197"/>
      <c r="G57" s="64"/>
      <c r="H57" s="65"/>
      <c r="I57" s="65"/>
      <c r="J57" s="198">
        <v>11765</v>
      </c>
      <c r="K57" s="199" t="s">
        <v>1419</v>
      </c>
      <c r="L57" s="200">
        <v>4</v>
      </c>
    </row>
    <row r="58" spans="1:12">
      <c r="A58" s="74"/>
      <c r="B58" s="223"/>
      <c r="C58" s="223" t="s">
        <v>237</v>
      </c>
      <c r="D58" s="176" t="s">
        <v>207</v>
      </c>
      <c r="E58" s="31"/>
      <c r="F58" s="32"/>
      <c r="G58" s="62">
        <f>MEDIAN(L58:L60)</f>
        <v>3.5</v>
      </c>
      <c r="H58" s="63" t="s">
        <v>1048</v>
      </c>
      <c r="I58" s="63" t="s">
        <v>1047</v>
      </c>
      <c r="J58" s="170" t="s">
        <v>1720</v>
      </c>
      <c r="K58" s="171" t="s">
        <v>1721</v>
      </c>
      <c r="L58" s="184">
        <v>4</v>
      </c>
    </row>
    <row r="59" spans="1:12">
      <c r="A59" s="222"/>
      <c r="B59" s="223"/>
      <c r="C59" s="223"/>
      <c r="D59" s="174"/>
      <c r="E59" s="177"/>
      <c r="F59" s="182"/>
      <c r="G59" s="62"/>
      <c r="H59" s="63"/>
      <c r="I59" s="63"/>
      <c r="J59" s="170" t="s">
        <v>1305</v>
      </c>
      <c r="K59" s="171" t="s">
        <v>1306</v>
      </c>
      <c r="L59" s="184">
        <v>3</v>
      </c>
    </row>
    <row r="60" spans="1:12">
      <c r="A60" s="222"/>
      <c r="B60" s="223"/>
      <c r="C60" s="225"/>
      <c r="D60" s="195"/>
      <c r="E60" s="196"/>
      <c r="F60" s="197"/>
      <c r="G60" s="64"/>
      <c r="H60" s="65"/>
      <c r="I60" s="65"/>
      <c r="J60" s="198" t="s">
        <v>1608</v>
      </c>
      <c r="K60" s="199" t="s">
        <v>1609</v>
      </c>
      <c r="L60" s="200">
        <v>3.5</v>
      </c>
    </row>
    <row r="61" spans="1:12">
      <c r="A61" s="222"/>
      <c r="B61" s="223"/>
      <c r="C61" s="224" t="s">
        <v>272</v>
      </c>
      <c r="D61" s="173" t="s">
        <v>208</v>
      </c>
      <c r="E61" s="180"/>
      <c r="F61" s="181"/>
      <c r="G61" s="62">
        <f>MEDIAN(L61:L63)</f>
        <v>3</v>
      </c>
      <c r="H61" s="63" t="s">
        <v>1048</v>
      </c>
      <c r="I61" s="63" t="s">
        <v>1048</v>
      </c>
      <c r="J61" s="170" t="s">
        <v>1620</v>
      </c>
      <c r="K61" s="171" t="s">
        <v>1621</v>
      </c>
      <c r="L61" s="184">
        <v>2</v>
      </c>
    </row>
    <row r="62" spans="1:12">
      <c r="A62" s="222"/>
      <c r="B62" s="223"/>
      <c r="C62" s="223"/>
      <c r="D62" s="174"/>
      <c r="E62" s="177"/>
      <c r="F62" s="182"/>
      <c r="G62" s="62"/>
      <c r="H62" s="63"/>
      <c r="I62" s="63"/>
      <c r="J62" s="170" t="s">
        <v>1305</v>
      </c>
      <c r="K62" s="171" t="s">
        <v>1306</v>
      </c>
      <c r="L62" s="184">
        <v>3</v>
      </c>
    </row>
    <row r="63" spans="1:12">
      <c r="A63" s="222"/>
      <c r="B63" s="223"/>
      <c r="C63" s="225"/>
      <c r="D63" s="195"/>
      <c r="E63" s="196"/>
      <c r="F63" s="197"/>
      <c r="G63" s="64"/>
      <c r="H63" s="65"/>
      <c r="I63" s="65"/>
      <c r="J63" s="198" t="s">
        <v>1608</v>
      </c>
      <c r="K63" s="199" t="s">
        <v>1609</v>
      </c>
      <c r="L63" s="200">
        <v>3.5</v>
      </c>
    </row>
    <row r="64" spans="1:12">
      <c r="A64" s="222"/>
      <c r="B64" s="223"/>
      <c r="C64" s="220" t="s">
        <v>273</v>
      </c>
      <c r="D64" s="211" t="s">
        <v>209</v>
      </c>
      <c r="E64" s="48"/>
      <c r="F64" s="212"/>
      <c r="G64" s="19">
        <v>3</v>
      </c>
      <c r="H64" s="20" t="s">
        <v>1048</v>
      </c>
      <c r="I64" s="20" t="s">
        <v>1048</v>
      </c>
      <c r="J64" s="21"/>
      <c r="K64" s="22"/>
      <c r="L64" s="23"/>
    </row>
    <row r="65" spans="1:12">
      <c r="A65" s="222"/>
      <c r="B65" s="225"/>
      <c r="C65" s="228" t="s">
        <v>210</v>
      </c>
      <c r="D65" s="211" t="s">
        <v>211</v>
      </c>
      <c r="E65" s="48"/>
      <c r="F65" s="212"/>
      <c r="G65" s="19">
        <v>3</v>
      </c>
      <c r="H65" s="20" t="s">
        <v>1048</v>
      </c>
      <c r="I65" s="20" t="s">
        <v>1048</v>
      </c>
      <c r="J65" s="21"/>
      <c r="K65" s="22"/>
      <c r="L65" s="23"/>
    </row>
    <row r="66" spans="1:12">
      <c r="A66" s="222"/>
      <c r="B66" s="236" t="s">
        <v>238</v>
      </c>
      <c r="C66" s="228"/>
      <c r="D66" s="211" t="s">
        <v>212</v>
      </c>
      <c r="E66" s="48"/>
      <c r="F66" s="212"/>
      <c r="G66" s="19">
        <f>MEDIAN(G67,G79,G86,G93,G97,G102,G104)</f>
        <v>3</v>
      </c>
      <c r="H66" s="20" t="s">
        <v>1048</v>
      </c>
      <c r="I66" s="20" t="s">
        <v>1048</v>
      </c>
      <c r="J66" s="21"/>
      <c r="K66" s="22"/>
      <c r="L66" s="23"/>
    </row>
    <row r="67" spans="1:12">
      <c r="A67" s="222"/>
      <c r="B67" s="223"/>
      <c r="C67" s="224" t="s">
        <v>275</v>
      </c>
      <c r="D67" s="173" t="s">
        <v>274</v>
      </c>
      <c r="E67" s="180" t="s">
        <v>1885</v>
      </c>
      <c r="F67" s="183" t="s">
        <v>1886</v>
      </c>
      <c r="G67" s="62">
        <f>MEDIAN(L67:L78)</f>
        <v>3.3</v>
      </c>
      <c r="H67" s="63" t="s">
        <v>1048</v>
      </c>
      <c r="I67" s="63" t="s">
        <v>1047</v>
      </c>
      <c r="J67" s="170" t="s">
        <v>1448</v>
      </c>
      <c r="K67" s="171" t="s">
        <v>1449</v>
      </c>
      <c r="L67" s="184">
        <v>3.3</v>
      </c>
    </row>
    <row r="68" spans="1:12">
      <c r="A68" s="222"/>
      <c r="B68" s="223"/>
      <c r="C68" s="223"/>
      <c r="D68" s="174"/>
      <c r="E68" s="177"/>
      <c r="F68" s="182"/>
      <c r="G68" s="62"/>
      <c r="H68" s="63"/>
      <c r="I68" s="63"/>
      <c r="J68" s="170" t="s">
        <v>1696</v>
      </c>
      <c r="K68" s="171" t="s">
        <v>1697</v>
      </c>
      <c r="L68" s="184">
        <v>6</v>
      </c>
    </row>
    <row r="69" spans="1:12">
      <c r="A69" s="222"/>
      <c r="B69" s="223"/>
      <c r="C69" s="223"/>
      <c r="D69" s="174"/>
      <c r="E69" s="177"/>
      <c r="F69" s="182"/>
      <c r="G69" s="62"/>
      <c r="H69" s="63"/>
      <c r="I69" s="63"/>
      <c r="J69" s="415" t="s">
        <v>1450</v>
      </c>
      <c r="K69" s="416" t="s">
        <v>1451</v>
      </c>
      <c r="L69" s="417">
        <v>4</v>
      </c>
    </row>
    <row r="70" spans="1:12">
      <c r="A70" s="222"/>
      <c r="B70" s="223"/>
      <c r="C70" s="223"/>
      <c r="D70" s="174"/>
      <c r="E70" s="177"/>
      <c r="F70" s="182"/>
      <c r="G70" s="62"/>
      <c r="H70" s="63"/>
      <c r="I70" s="63"/>
      <c r="J70" s="415" t="s">
        <v>1452</v>
      </c>
      <c r="K70" s="416" t="s">
        <v>1453</v>
      </c>
      <c r="L70" s="417">
        <v>2.2999999999999998</v>
      </c>
    </row>
    <row r="71" spans="1:12">
      <c r="A71" s="222"/>
      <c r="B71" s="223"/>
      <c r="C71" s="223"/>
      <c r="D71" s="174"/>
      <c r="E71" s="177"/>
      <c r="F71" s="182"/>
      <c r="G71" s="62"/>
      <c r="H71" s="63"/>
      <c r="I71" s="63"/>
      <c r="J71" s="415" t="s">
        <v>1291</v>
      </c>
      <c r="K71" s="416" t="s">
        <v>1292</v>
      </c>
      <c r="L71" s="417">
        <v>1.8</v>
      </c>
    </row>
    <row r="72" spans="1:12">
      <c r="A72" s="222"/>
      <c r="B72" s="223"/>
      <c r="C72" s="223"/>
      <c r="D72" s="174"/>
      <c r="E72" s="177"/>
      <c r="F72" s="182"/>
      <c r="G72" s="62"/>
      <c r="H72" s="63"/>
      <c r="I72" s="63"/>
      <c r="J72" s="415" t="s">
        <v>1293</v>
      </c>
      <c r="K72" s="416" t="s">
        <v>1294</v>
      </c>
      <c r="L72" s="417">
        <v>3</v>
      </c>
    </row>
    <row r="73" spans="1:12">
      <c r="A73" s="222"/>
      <c r="B73" s="223"/>
      <c r="C73" s="223"/>
      <c r="D73" s="174"/>
      <c r="E73" s="177"/>
      <c r="F73" s="182"/>
      <c r="G73" s="62"/>
      <c r="H73" s="63"/>
      <c r="I73" s="63"/>
      <c r="J73" s="415" t="s">
        <v>1295</v>
      </c>
      <c r="K73" s="416" t="s">
        <v>1296</v>
      </c>
      <c r="L73" s="417">
        <v>2.5</v>
      </c>
    </row>
    <row r="74" spans="1:12">
      <c r="A74" s="222"/>
      <c r="B74" s="223"/>
      <c r="C74" s="223"/>
      <c r="D74" s="174"/>
      <c r="E74" s="177"/>
      <c r="F74" s="182"/>
      <c r="G74" s="62"/>
      <c r="H74" s="63"/>
      <c r="I74" s="63"/>
      <c r="J74" s="415" t="s">
        <v>1297</v>
      </c>
      <c r="K74" s="416" t="s">
        <v>1298</v>
      </c>
      <c r="L74" s="417">
        <v>3.3</v>
      </c>
    </row>
    <row r="75" spans="1:12">
      <c r="A75" s="222"/>
      <c r="B75" s="223"/>
      <c r="C75" s="223"/>
      <c r="D75" s="174"/>
      <c r="E75" s="177"/>
      <c r="F75" s="182"/>
      <c r="G75" s="62"/>
      <c r="H75" s="63"/>
      <c r="I75" s="63"/>
      <c r="J75" s="415" t="s">
        <v>1299</v>
      </c>
      <c r="K75" s="416" t="s">
        <v>1300</v>
      </c>
      <c r="L75" s="417">
        <v>3.5</v>
      </c>
    </row>
    <row r="76" spans="1:12">
      <c r="A76" s="222"/>
      <c r="B76" s="223"/>
      <c r="C76" s="223"/>
      <c r="D76" s="174"/>
      <c r="E76" s="177"/>
      <c r="F76" s="182"/>
      <c r="G76" s="62"/>
      <c r="H76" s="63"/>
      <c r="I76" s="63"/>
      <c r="J76" s="415" t="s">
        <v>1674</v>
      </c>
      <c r="K76" s="416" t="s">
        <v>1675</v>
      </c>
      <c r="L76" s="417">
        <v>2.8</v>
      </c>
    </row>
    <row r="77" spans="1:12">
      <c r="A77" s="222"/>
      <c r="B77" s="223"/>
      <c r="C77" s="223"/>
      <c r="D77" s="174"/>
      <c r="E77" s="177"/>
      <c r="F77" s="182"/>
      <c r="G77" s="62"/>
      <c r="H77" s="63"/>
      <c r="I77" s="63"/>
      <c r="J77" s="415" t="s">
        <v>1676</v>
      </c>
      <c r="K77" s="416" t="s">
        <v>1678</v>
      </c>
      <c r="L77" s="417">
        <v>4.5</v>
      </c>
    </row>
    <row r="78" spans="1:12">
      <c r="A78" s="222"/>
      <c r="B78" s="223"/>
      <c r="C78" s="225"/>
      <c r="D78" s="195"/>
      <c r="E78" s="196"/>
      <c r="F78" s="197"/>
      <c r="G78" s="64"/>
      <c r="H78" s="65"/>
      <c r="I78" s="65"/>
      <c r="J78" s="418" t="s">
        <v>1677</v>
      </c>
      <c r="K78" s="419" t="s">
        <v>1679</v>
      </c>
      <c r="L78" s="420">
        <v>6.5</v>
      </c>
    </row>
    <row r="79" spans="1:12">
      <c r="A79" s="222"/>
      <c r="B79" s="229"/>
      <c r="C79" s="223" t="s">
        <v>239</v>
      </c>
      <c r="D79" s="176" t="s">
        <v>213</v>
      </c>
      <c r="E79" s="31"/>
      <c r="F79" s="32"/>
      <c r="G79" s="62">
        <f>MEDIAN(L79:L85)</f>
        <v>3</v>
      </c>
      <c r="H79" s="63" t="s">
        <v>1048</v>
      </c>
      <c r="I79" s="63" t="s">
        <v>1048</v>
      </c>
      <c r="J79" s="170" t="s">
        <v>1416</v>
      </c>
      <c r="K79" s="171" t="s">
        <v>1417</v>
      </c>
      <c r="L79" s="184">
        <v>2</v>
      </c>
    </row>
    <row r="80" spans="1:12">
      <c r="A80" s="222"/>
      <c r="B80" s="223"/>
      <c r="C80" s="223"/>
      <c r="D80" s="174"/>
      <c r="E80" s="177"/>
      <c r="F80" s="182"/>
      <c r="G80" s="62"/>
      <c r="H80" s="63"/>
      <c r="I80" s="63"/>
      <c r="J80" s="170">
        <v>11765</v>
      </c>
      <c r="K80" s="171" t="s">
        <v>1419</v>
      </c>
      <c r="L80" s="184">
        <v>4</v>
      </c>
    </row>
    <row r="81" spans="1:12">
      <c r="A81" s="222"/>
      <c r="B81" s="223"/>
      <c r="C81" s="223"/>
      <c r="D81" s="174"/>
      <c r="E81" s="177"/>
      <c r="F81" s="182"/>
      <c r="G81" s="62"/>
      <c r="H81" s="63"/>
      <c r="I81" s="63"/>
      <c r="J81" s="170" t="s">
        <v>1291</v>
      </c>
      <c r="K81" s="171" t="s">
        <v>1292</v>
      </c>
      <c r="L81" s="184">
        <v>1.8</v>
      </c>
    </row>
    <row r="82" spans="1:12">
      <c r="A82" s="222"/>
      <c r="B82" s="223"/>
      <c r="C82" s="223"/>
      <c r="D82" s="174"/>
      <c r="E82" s="177"/>
      <c r="F82" s="182"/>
      <c r="G82" s="62"/>
      <c r="H82" s="63"/>
      <c r="I82" s="63"/>
      <c r="J82" s="170" t="s">
        <v>1293</v>
      </c>
      <c r="K82" s="171" t="s">
        <v>1294</v>
      </c>
      <c r="L82" s="184">
        <v>3</v>
      </c>
    </row>
    <row r="83" spans="1:12">
      <c r="A83" s="222"/>
      <c r="B83" s="223"/>
      <c r="C83" s="223"/>
      <c r="D83" s="174"/>
      <c r="E83" s="177"/>
      <c r="F83" s="182"/>
      <c r="G83" s="62"/>
      <c r="H83" s="63"/>
      <c r="I83" s="63"/>
      <c r="J83" s="170" t="s">
        <v>1295</v>
      </c>
      <c r="K83" s="171" t="s">
        <v>1296</v>
      </c>
      <c r="L83" s="184">
        <v>2.5</v>
      </c>
    </row>
    <row r="84" spans="1:12">
      <c r="A84" s="222"/>
      <c r="B84" s="223"/>
      <c r="C84" s="223"/>
      <c r="D84" s="174"/>
      <c r="E84" s="177"/>
      <c r="F84" s="182"/>
      <c r="G84" s="62"/>
      <c r="H84" s="63"/>
      <c r="I84" s="63"/>
      <c r="J84" s="170" t="s">
        <v>1297</v>
      </c>
      <c r="K84" s="171" t="s">
        <v>1298</v>
      </c>
      <c r="L84" s="184">
        <v>3.3</v>
      </c>
    </row>
    <row r="85" spans="1:12">
      <c r="A85" s="222"/>
      <c r="B85" s="223"/>
      <c r="C85" s="225"/>
      <c r="D85" s="195"/>
      <c r="E85" s="196"/>
      <c r="F85" s="197"/>
      <c r="G85" s="64"/>
      <c r="H85" s="65"/>
      <c r="I85" s="65"/>
      <c r="J85" s="198" t="s">
        <v>1299</v>
      </c>
      <c r="K85" s="199" t="s">
        <v>1300</v>
      </c>
      <c r="L85" s="200">
        <v>3.5</v>
      </c>
    </row>
    <row r="86" spans="1:12">
      <c r="A86" s="222"/>
      <c r="B86" s="223"/>
      <c r="C86" s="224" t="s">
        <v>276</v>
      </c>
      <c r="D86" s="173" t="s">
        <v>214</v>
      </c>
      <c r="E86" s="180"/>
      <c r="F86" s="181"/>
      <c r="G86" s="62">
        <f>MEDIAN(L86:L92)</f>
        <v>3</v>
      </c>
      <c r="H86" s="63" t="s">
        <v>1048</v>
      </c>
      <c r="I86" s="63" t="s">
        <v>1047</v>
      </c>
      <c r="J86" s="170" t="s">
        <v>1666</v>
      </c>
      <c r="K86" s="171" t="s">
        <v>1719</v>
      </c>
      <c r="L86" s="184">
        <v>3</v>
      </c>
    </row>
    <row r="87" spans="1:12">
      <c r="A87" s="222"/>
      <c r="B87" s="223"/>
      <c r="C87" s="223"/>
      <c r="D87" s="174"/>
      <c r="E87" s="177"/>
      <c r="F87" s="182"/>
      <c r="G87" s="62"/>
      <c r="H87" s="63"/>
      <c r="I87" s="63"/>
      <c r="J87" s="170" t="s">
        <v>1668</v>
      </c>
      <c r="K87" s="171" t="s">
        <v>1669</v>
      </c>
      <c r="L87" s="184">
        <v>5</v>
      </c>
    </row>
    <row r="88" spans="1:12">
      <c r="A88" s="222"/>
      <c r="B88" s="223"/>
      <c r="C88" s="223"/>
      <c r="D88" s="174"/>
      <c r="E88" s="177"/>
      <c r="F88" s="182"/>
      <c r="G88" s="62"/>
      <c r="H88" s="63"/>
      <c r="I88" s="63"/>
      <c r="J88" s="170" t="s">
        <v>1291</v>
      </c>
      <c r="K88" s="171" t="s">
        <v>1292</v>
      </c>
      <c r="L88" s="184">
        <v>1.8</v>
      </c>
    </row>
    <row r="89" spans="1:12">
      <c r="A89" s="222"/>
      <c r="B89" s="223"/>
      <c r="C89" s="223"/>
      <c r="D89" s="174"/>
      <c r="E89" s="177"/>
      <c r="F89" s="182"/>
      <c r="G89" s="62"/>
      <c r="H89" s="63"/>
      <c r="I89" s="63"/>
      <c r="J89" s="170" t="s">
        <v>1293</v>
      </c>
      <c r="K89" s="171" t="s">
        <v>1294</v>
      </c>
      <c r="L89" s="184">
        <v>3</v>
      </c>
    </row>
    <row r="90" spans="1:12">
      <c r="A90" s="222"/>
      <c r="B90" s="223"/>
      <c r="C90" s="223"/>
      <c r="D90" s="174"/>
      <c r="E90" s="177"/>
      <c r="F90" s="182"/>
      <c r="G90" s="62"/>
      <c r="H90" s="63"/>
      <c r="I90" s="63"/>
      <c r="J90" s="170" t="s">
        <v>1295</v>
      </c>
      <c r="K90" s="171" t="s">
        <v>1296</v>
      </c>
      <c r="L90" s="184">
        <v>2.5</v>
      </c>
    </row>
    <row r="91" spans="1:12">
      <c r="A91" s="222"/>
      <c r="B91" s="223"/>
      <c r="C91" s="223"/>
      <c r="D91" s="174"/>
      <c r="E91" s="177"/>
      <c r="F91" s="182"/>
      <c r="G91" s="62"/>
      <c r="H91" s="63"/>
      <c r="I91" s="63"/>
      <c r="J91" s="170" t="s">
        <v>1297</v>
      </c>
      <c r="K91" s="171" t="s">
        <v>1298</v>
      </c>
      <c r="L91" s="184">
        <v>3.3</v>
      </c>
    </row>
    <row r="92" spans="1:12">
      <c r="A92" s="222"/>
      <c r="B92" s="223"/>
      <c r="C92" s="225"/>
      <c r="D92" s="195"/>
      <c r="E92" s="196"/>
      <c r="F92" s="197"/>
      <c r="G92" s="64"/>
      <c r="H92" s="65"/>
      <c r="I92" s="65"/>
      <c r="J92" s="198" t="s">
        <v>1299</v>
      </c>
      <c r="K92" s="199" t="s">
        <v>1300</v>
      </c>
      <c r="L92" s="200">
        <v>3.5</v>
      </c>
    </row>
    <row r="93" spans="1:12">
      <c r="A93" s="222"/>
      <c r="B93" s="223"/>
      <c r="C93" s="224" t="s">
        <v>277</v>
      </c>
      <c r="D93" s="173" t="s">
        <v>215</v>
      </c>
      <c r="E93" s="180" t="s">
        <v>1887</v>
      </c>
      <c r="F93" s="183" t="s">
        <v>1888</v>
      </c>
      <c r="G93" s="62">
        <f>MEDIAN(L93:L96)</f>
        <v>4.5</v>
      </c>
      <c r="H93" s="63" t="s">
        <v>1048</v>
      </c>
      <c r="I93" s="63" t="s">
        <v>1047</v>
      </c>
      <c r="J93" s="415" t="s">
        <v>1685</v>
      </c>
      <c r="K93" s="416" t="s">
        <v>1686</v>
      </c>
      <c r="L93" s="417">
        <v>8</v>
      </c>
    </row>
    <row r="94" spans="1:12">
      <c r="A94" s="222"/>
      <c r="B94" s="223"/>
      <c r="C94" s="223"/>
      <c r="D94" s="174"/>
      <c r="E94" s="177"/>
      <c r="F94" s="182"/>
      <c r="G94" s="62"/>
      <c r="H94" s="63"/>
      <c r="I94" s="63"/>
      <c r="J94" s="415" t="s">
        <v>1666</v>
      </c>
      <c r="K94" s="416" t="s">
        <v>1719</v>
      </c>
      <c r="L94" s="417">
        <v>3</v>
      </c>
    </row>
    <row r="95" spans="1:12">
      <c r="A95" s="222"/>
      <c r="B95" s="223"/>
      <c r="C95" s="223"/>
      <c r="D95" s="174"/>
      <c r="E95" s="177"/>
      <c r="F95" s="182"/>
      <c r="G95" s="62"/>
      <c r="H95" s="63"/>
      <c r="I95" s="63"/>
      <c r="J95" s="415" t="s">
        <v>1668</v>
      </c>
      <c r="K95" s="416" t="s">
        <v>1669</v>
      </c>
      <c r="L95" s="417">
        <v>5</v>
      </c>
    </row>
    <row r="96" spans="1:12">
      <c r="A96" s="222"/>
      <c r="B96" s="223"/>
      <c r="C96" s="225"/>
      <c r="D96" s="195"/>
      <c r="E96" s="196"/>
      <c r="F96" s="197"/>
      <c r="G96" s="64"/>
      <c r="H96" s="65"/>
      <c r="I96" s="65"/>
      <c r="J96" s="198" t="s">
        <v>1599</v>
      </c>
      <c r="K96" s="199" t="s">
        <v>1600</v>
      </c>
      <c r="L96" s="200">
        <v>4</v>
      </c>
    </row>
    <row r="97" spans="1:12">
      <c r="A97" s="222"/>
      <c r="B97" s="223"/>
      <c r="C97" s="224" t="s">
        <v>278</v>
      </c>
      <c r="D97" s="173" t="s">
        <v>216</v>
      </c>
      <c r="E97" s="180"/>
      <c r="F97" s="181"/>
      <c r="G97" s="62">
        <f>MEDIAN(L97:L101)</f>
        <v>3</v>
      </c>
      <c r="H97" s="63" t="s">
        <v>1048</v>
      </c>
      <c r="I97" s="63" t="s">
        <v>1048</v>
      </c>
      <c r="J97" s="170" t="s">
        <v>1291</v>
      </c>
      <c r="K97" s="171" t="s">
        <v>1292</v>
      </c>
      <c r="L97" s="184">
        <v>1.8</v>
      </c>
    </row>
    <row r="98" spans="1:12">
      <c r="A98" s="222"/>
      <c r="B98" s="223"/>
      <c r="C98" s="223"/>
      <c r="D98" s="174"/>
      <c r="E98" s="177"/>
      <c r="F98" s="182"/>
      <c r="G98" s="62"/>
      <c r="H98" s="63"/>
      <c r="I98" s="63"/>
      <c r="J98" s="170" t="s">
        <v>1293</v>
      </c>
      <c r="K98" s="171" t="s">
        <v>1294</v>
      </c>
      <c r="L98" s="184">
        <v>3</v>
      </c>
    </row>
    <row r="99" spans="1:12">
      <c r="A99" s="222"/>
      <c r="B99" s="223"/>
      <c r="C99" s="223"/>
      <c r="D99" s="174"/>
      <c r="E99" s="177"/>
      <c r="F99" s="182"/>
      <c r="G99" s="62"/>
      <c r="H99" s="63"/>
      <c r="I99" s="63"/>
      <c r="J99" s="170" t="s">
        <v>1295</v>
      </c>
      <c r="K99" s="171" t="s">
        <v>1296</v>
      </c>
      <c r="L99" s="184">
        <v>2.5</v>
      </c>
    </row>
    <row r="100" spans="1:12">
      <c r="A100" s="222"/>
      <c r="B100" s="223"/>
      <c r="C100" s="223"/>
      <c r="D100" s="174"/>
      <c r="E100" s="177"/>
      <c r="F100" s="182"/>
      <c r="G100" s="62"/>
      <c r="H100" s="63"/>
      <c r="I100" s="63"/>
      <c r="J100" s="170" t="s">
        <v>1297</v>
      </c>
      <c r="K100" s="171" t="s">
        <v>1298</v>
      </c>
      <c r="L100" s="184">
        <v>3.3</v>
      </c>
    </row>
    <row r="101" spans="1:12">
      <c r="A101" s="222"/>
      <c r="B101" s="223"/>
      <c r="C101" s="225"/>
      <c r="D101" s="195"/>
      <c r="E101" s="196"/>
      <c r="F101" s="197"/>
      <c r="G101" s="64"/>
      <c r="H101" s="65"/>
      <c r="I101" s="65"/>
      <c r="J101" s="198" t="s">
        <v>1299</v>
      </c>
      <c r="K101" s="199" t="s">
        <v>1300</v>
      </c>
      <c r="L101" s="200">
        <v>3.5</v>
      </c>
    </row>
    <row r="102" spans="1:12">
      <c r="A102" s="222"/>
      <c r="B102" s="223"/>
      <c r="C102" s="224" t="s">
        <v>279</v>
      </c>
      <c r="D102" s="173" t="s">
        <v>217</v>
      </c>
      <c r="E102" s="180"/>
      <c r="F102" s="181"/>
      <c r="G102" s="62">
        <f>MEDIAN(L102:L103)</f>
        <v>2.0499999999999998</v>
      </c>
      <c r="H102" s="63" t="s">
        <v>1048</v>
      </c>
      <c r="I102" s="63" t="s">
        <v>1048</v>
      </c>
      <c r="J102" s="170" t="s">
        <v>1291</v>
      </c>
      <c r="K102" s="171" t="s">
        <v>1292</v>
      </c>
      <c r="L102" s="184">
        <v>1.8</v>
      </c>
    </row>
    <row r="103" spans="1:12">
      <c r="A103" s="222"/>
      <c r="B103" s="223"/>
      <c r="C103" s="225"/>
      <c r="D103" s="195"/>
      <c r="E103" s="196"/>
      <c r="F103" s="197"/>
      <c r="G103" s="64"/>
      <c r="H103" s="65"/>
      <c r="I103" s="65"/>
      <c r="J103" s="198" t="s">
        <v>1303</v>
      </c>
      <c r="K103" s="199" t="s">
        <v>1304</v>
      </c>
      <c r="L103" s="200">
        <v>2.2999999999999998</v>
      </c>
    </row>
    <row r="104" spans="1:12">
      <c r="A104" s="222"/>
      <c r="B104" s="223"/>
      <c r="C104" s="224" t="s">
        <v>280</v>
      </c>
      <c r="D104" s="173" t="s">
        <v>218</v>
      </c>
      <c r="E104" s="180"/>
      <c r="F104" s="181"/>
      <c r="G104" s="62">
        <f>MEDIAN(L104:L107)</f>
        <v>3.25</v>
      </c>
      <c r="H104" s="63" t="s">
        <v>1048</v>
      </c>
      <c r="I104" s="63" t="s">
        <v>1047</v>
      </c>
      <c r="J104" s="170" t="s">
        <v>1303</v>
      </c>
      <c r="K104" s="171" t="s">
        <v>1304</v>
      </c>
      <c r="L104" s="184">
        <v>2.2999999999999998</v>
      </c>
    </row>
    <row r="105" spans="1:12">
      <c r="A105" s="222"/>
      <c r="B105" s="223"/>
      <c r="C105" s="223"/>
      <c r="D105" s="174"/>
      <c r="E105" s="177"/>
      <c r="F105" s="182"/>
      <c r="G105" s="62"/>
      <c r="H105" s="63"/>
      <c r="I105" s="63"/>
      <c r="J105" s="170" t="s">
        <v>1305</v>
      </c>
      <c r="K105" s="171" t="s">
        <v>1306</v>
      </c>
      <c r="L105" s="184">
        <v>3</v>
      </c>
    </row>
    <row r="106" spans="1:12">
      <c r="A106" s="222"/>
      <c r="B106" s="223"/>
      <c r="C106" s="223"/>
      <c r="D106" s="174"/>
      <c r="E106" s="177"/>
      <c r="F106" s="182"/>
      <c r="G106" s="62"/>
      <c r="H106" s="63"/>
      <c r="I106" s="63"/>
      <c r="J106" s="170" t="s">
        <v>1716</v>
      </c>
      <c r="K106" s="171" t="s">
        <v>1715</v>
      </c>
      <c r="L106" s="184">
        <v>3.5</v>
      </c>
    </row>
    <row r="107" spans="1:12">
      <c r="A107" s="222"/>
      <c r="B107" s="223"/>
      <c r="C107" s="225"/>
      <c r="D107" s="195"/>
      <c r="E107" s="196"/>
      <c r="F107" s="197"/>
      <c r="G107" s="64"/>
      <c r="H107" s="65"/>
      <c r="I107" s="65"/>
      <c r="J107" s="198" t="s">
        <v>1717</v>
      </c>
      <c r="K107" s="199" t="s">
        <v>1718</v>
      </c>
      <c r="L107" s="200">
        <v>4.5</v>
      </c>
    </row>
    <row r="108" spans="1:12">
      <c r="A108" s="222"/>
      <c r="B108" s="223"/>
      <c r="C108" s="220" t="s">
        <v>281</v>
      </c>
      <c r="D108" s="211" t="s">
        <v>219</v>
      </c>
      <c r="E108" s="48"/>
      <c r="F108" s="212"/>
      <c r="G108" s="19">
        <v>3</v>
      </c>
      <c r="H108" s="20" t="s">
        <v>1048</v>
      </c>
      <c r="I108" s="20" t="s">
        <v>1048</v>
      </c>
      <c r="J108" s="21"/>
      <c r="K108" s="22"/>
      <c r="L108" s="23"/>
    </row>
    <row r="109" spans="1:12">
      <c r="A109" s="222"/>
      <c r="B109" s="226"/>
      <c r="C109" s="221" t="s">
        <v>220</v>
      </c>
      <c r="D109" s="16" t="s">
        <v>221</v>
      </c>
      <c r="E109" s="17"/>
      <c r="F109" s="18"/>
      <c r="G109" s="19">
        <v>3</v>
      </c>
      <c r="H109" s="20" t="s">
        <v>1048</v>
      </c>
      <c r="I109" s="20" t="s">
        <v>1048</v>
      </c>
      <c r="J109" s="21"/>
      <c r="K109" s="22"/>
      <c r="L109" s="23"/>
    </row>
    <row r="110" spans="1:12">
      <c r="A110" s="222"/>
      <c r="B110" s="223" t="s">
        <v>240</v>
      </c>
      <c r="C110" s="224" t="s">
        <v>282</v>
      </c>
      <c r="D110" s="173" t="s">
        <v>222</v>
      </c>
      <c r="E110" s="180"/>
      <c r="F110" s="181"/>
      <c r="G110" s="62">
        <f>MEDIAN(L110:L114)</f>
        <v>3</v>
      </c>
      <c r="H110" s="63" t="s">
        <v>1048</v>
      </c>
      <c r="I110" s="63" t="s">
        <v>1047</v>
      </c>
      <c r="J110" s="170" t="s">
        <v>1303</v>
      </c>
      <c r="K110" s="171" t="s">
        <v>1304</v>
      </c>
      <c r="L110" s="184">
        <v>2.2999999999999998</v>
      </c>
    </row>
    <row r="111" spans="1:12">
      <c r="A111" s="222"/>
      <c r="B111" s="223"/>
      <c r="C111" s="224"/>
      <c r="D111" s="173"/>
      <c r="E111" s="180"/>
      <c r="F111" s="181"/>
      <c r="G111" s="62"/>
      <c r="H111" s="63"/>
      <c r="I111" s="63"/>
      <c r="J111" s="170" t="s">
        <v>1305</v>
      </c>
      <c r="K111" s="171" t="s">
        <v>1306</v>
      </c>
      <c r="L111" s="184">
        <v>3</v>
      </c>
    </row>
    <row r="112" spans="1:12">
      <c r="A112" s="222"/>
      <c r="B112" s="223"/>
      <c r="C112" s="224"/>
      <c r="D112" s="173"/>
      <c r="E112" s="180"/>
      <c r="F112" s="181"/>
      <c r="G112" s="62"/>
      <c r="H112" s="63"/>
      <c r="I112" s="63"/>
      <c r="J112" s="170" t="s">
        <v>1716</v>
      </c>
      <c r="K112" s="171" t="s">
        <v>1715</v>
      </c>
      <c r="L112" s="184">
        <v>3.5</v>
      </c>
    </row>
    <row r="113" spans="1:12">
      <c r="A113" s="222"/>
      <c r="B113" s="223"/>
      <c r="C113" s="224"/>
      <c r="D113" s="173"/>
      <c r="E113" s="180"/>
      <c r="F113" s="181"/>
      <c r="G113" s="62"/>
      <c r="H113" s="63"/>
      <c r="I113" s="63"/>
      <c r="J113" s="170" t="s">
        <v>1717</v>
      </c>
      <c r="K113" s="171" t="s">
        <v>1718</v>
      </c>
      <c r="L113" s="184">
        <v>4.5</v>
      </c>
    </row>
    <row r="114" spans="1:12">
      <c r="A114" s="222"/>
      <c r="B114" s="225"/>
      <c r="C114" s="227"/>
      <c r="D114" s="207"/>
      <c r="E114" s="202"/>
      <c r="F114" s="208"/>
      <c r="G114" s="64"/>
      <c r="H114" s="65"/>
      <c r="I114" s="65"/>
      <c r="J114" s="198" t="s">
        <v>1368</v>
      </c>
      <c r="K114" s="199" t="s">
        <v>1369</v>
      </c>
      <c r="L114" s="200">
        <v>3</v>
      </c>
    </row>
    <row r="115" spans="1:12">
      <c r="A115" s="222"/>
      <c r="B115" s="223" t="s">
        <v>241</v>
      </c>
      <c r="C115" s="224" t="s">
        <v>283</v>
      </c>
      <c r="D115" s="173" t="s">
        <v>223</v>
      </c>
      <c r="E115" s="180" t="s">
        <v>1889</v>
      </c>
      <c r="F115" s="183" t="s">
        <v>1890</v>
      </c>
      <c r="G115" s="62">
        <f>MEDIAN(L115:L120)</f>
        <v>4.75</v>
      </c>
      <c r="H115" s="63" t="s">
        <v>1048</v>
      </c>
      <c r="I115" s="63" t="s">
        <v>1047</v>
      </c>
      <c r="J115" s="415" t="s">
        <v>1666</v>
      </c>
      <c r="K115" s="416" t="s">
        <v>1719</v>
      </c>
      <c r="L115" s="417">
        <v>3</v>
      </c>
    </row>
    <row r="116" spans="1:12">
      <c r="A116" s="222"/>
      <c r="B116" s="223"/>
      <c r="C116" s="223"/>
      <c r="D116" s="174"/>
      <c r="E116" s="177"/>
      <c r="F116" s="182"/>
      <c r="G116" s="62"/>
      <c r="H116" s="63"/>
      <c r="I116" s="63"/>
      <c r="J116" s="415" t="s">
        <v>1668</v>
      </c>
      <c r="K116" s="416" t="s">
        <v>1669</v>
      </c>
      <c r="L116" s="417">
        <v>5</v>
      </c>
    </row>
    <row r="117" spans="1:12">
      <c r="A117" s="222"/>
      <c r="B117" s="223"/>
      <c r="C117" s="223"/>
      <c r="D117" s="174"/>
      <c r="E117" s="177"/>
      <c r="F117" s="182"/>
      <c r="G117" s="62"/>
      <c r="H117" s="63"/>
      <c r="I117" s="63"/>
      <c r="J117" s="415" t="s">
        <v>1685</v>
      </c>
      <c r="K117" s="416" t="s">
        <v>1686</v>
      </c>
      <c r="L117" s="417">
        <v>8</v>
      </c>
    </row>
    <row r="118" spans="1:12">
      <c r="A118" s="222"/>
      <c r="B118" s="223"/>
      <c r="C118" s="223"/>
      <c r="D118" s="174"/>
      <c r="E118" s="177"/>
      <c r="F118" s="182"/>
      <c r="G118" s="62"/>
      <c r="H118" s="63"/>
      <c r="I118" s="63"/>
      <c r="J118" s="415" t="s">
        <v>1674</v>
      </c>
      <c r="K118" s="416" t="s">
        <v>1675</v>
      </c>
      <c r="L118" s="417">
        <v>2.8</v>
      </c>
    </row>
    <row r="119" spans="1:12">
      <c r="A119" s="222"/>
      <c r="B119" s="223"/>
      <c r="C119" s="223"/>
      <c r="D119" s="174"/>
      <c r="E119" s="177"/>
      <c r="F119" s="182"/>
      <c r="G119" s="62"/>
      <c r="H119" s="63"/>
      <c r="I119" s="63"/>
      <c r="J119" s="415" t="s">
        <v>1676</v>
      </c>
      <c r="K119" s="416" t="s">
        <v>1678</v>
      </c>
      <c r="L119" s="417">
        <v>4.5</v>
      </c>
    </row>
    <row r="120" spans="1:12">
      <c r="A120" s="222"/>
      <c r="B120" s="225"/>
      <c r="C120" s="225"/>
      <c r="D120" s="195"/>
      <c r="E120" s="196"/>
      <c r="F120" s="197"/>
      <c r="G120" s="64"/>
      <c r="H120" s="65"/>
      <c r="I120" s="65"/>
      <c r="J120" s="198" t="s">
        <v>1677</v>
      </c>
      <c r="K120" s="199" t="s">
        <v>1679</v>
      </c>
      <c r="L120" s="200">
        <v>6.5</v>
      </c>
    </row>
    <row r="121" spans="1:12">
      <c r="A121" s="222"/>
      <c r="B121" s="223" t="s">
        <v>242</v>
      </c>
      <c r="C121" s="224" t="s">
        <v>284</v>
      </c>
      <c r="D121" s="173" t="s">
        <v>224</v>
      </c>
      <c r="E121" s="180" t="s">
        <v>1891</v>
      </c>
      <c r="F121" s="183" t="s">
        <v>1892</v>
      </c>
      <c r="G121" s="62">
        <f>MEDIAN(L121:L122)</f>
        <v>1.4</v>
      </c>
      <c r="H121" s="63" t="s">
        <v>1048</v>
      </c>
      <c r="I121" s="63" t="s">
        <v>1048</v>
      </c>
      <c r="J121" s="170" t="s">
        <v>1059</v>
      </c>
      <c r="K121" s="171" t="s">
        <v>1060</v>
      </c>
      <c r="L121" s="184">
        <v>1.5</v>
      </c>
    </row>
    <row r="122" spans="1:12">
      <c r="A122" s="222"/>
      <c r="B122" s="225"/>
      <c r="C122" s="227"/>
      <c r="D122" s="207"/>
      <c r="E122" s="202"/>
      <c r="F122" s="208"/>
      <c r="G122" s="64"/>
      <c r="H122" s="65"/>
      <c r="I122" s="65"/>
      <c r="J122" s="198" t="s">
        <v>1061</v>
      </c>
      <c r="K122" s="199" t="s">
        <v>1062</v>
      </c>
      <c r="L122" s="200">
        <v>1.3</v>
      </c>
    </row>
    <row r="123" spans="1:12">
      <c r="A123" s="222"/>
      <c r="B123" s="223" t="s">
        <v>243</v>
      </c>
      <c r="C123" s="224" t="s">
        <v>285</v>
      </c>
      <c r="D123" s="173" t="s">
        <v>225</v>
      </c>
      <c r="E123" s="180"/>
      <c r="F123" s="181"/>
      <c r="G123" s="62">
        <f>MEDIAN(L123:L124)</f>
        <v>2.4</v>
      </c>
      <c r="H123" s="63" t="s">
        <v>1048</v>
      </c>
      <c r="I123" s="63" t="s">
        <v>1048</v>
      </c>
      <c r="J123" s="170" t="s">
        <v>1432</v>
      </c>
      <c r="K123" s="171" t="s">
        <v>1433</v>
      </c>
      <c r="L123" s="184">
        <v>1.8</v>
      </c>
    </row>
    <row r="124" spans="1:12">
      <c r="A124" s="222"/>
      <c r="B124" s="225"/>
      <c r="C124" s="227"/>
      <c r="D124" s="207"/>
      <c r="E124" s="202"/>
      <c r="F124" s="208"/>
      <c r="G124" s="64"/>
      <c r="H124" s="65"/>
      <c r="I124" s="65"/>
      <c r="J124" s="198" t="s">
        <v>1305</v>
      </c>
      <c r="K124" s="199" t="s">
        <v>1306</v>
      </c>
      <c r="L124" s="200">
        <v>3</v>
      </c>
    </row>
    <row r="125" spans="1:12" ht="15" thickBot="1">
      <c r="A125" s="230"/>
      <c r="B125" s="231" t="s">
        <v>226</v>
      </c>
      <c r="C125" s="232"/>
      <c r="D125" s="185" t="s">
        <v>227</v>
      </c>
      <c r="E125" s="186"/>
      <c r="F125" s="187"/>
      <c r="G125" s="69">
        <v>2.91</v>
      </c>
      <c r="H125" s="70" t="s">
        <v>1048</v>
      </c>
      <c r="I125" s="70" t="s">
        <v>1047</v>
      </c>
      <c r="J125" s="188"/>
      <c r="K125" s="189"/>
      <c r="L125" s="190"/>
    </row>
    <row r="126" spans="1:12" s="165" customFormat="1" ht="15">
      <c r="A126" s="163" t="s">
        <v>244</v>
      </c>
      <c r="B126" s="77"/>
      <c r="C126" s="73"/>
      <c r="D126" s="213" t="s">
        <v>228</v>
      </c>
      <c r="E126" s="152" t="s">
        <v>1893</v>
      </c>
      <c r="F126" s="214" t="s">
        <v>1894</v>
      </c>
      <c r="G126" s="9">
        <f>MEDIAN(G127,G131)</f>
        <v>2.0249999999999999</v>
      </c>
      <c r="H126" s="10" t="s">
        <v>1048</v>
      </c>
      <c r="I126" s="10" t="s">
        <v>1047</v>
      </c>
      <c r="J126" s="11"/>
      <c r="K126" s="12"/>
      <c r="L126" s="13"/>
    </row>
    <row r="127" spans="1:12">
      <c r="A127" s="222"/>
      <c r="B127" s="223" t="s">
        <v>245</v>
      </c>
      <c r="C127" s="224" t="s">
        <v>286</v>
      </c>
      <c r="D127" s="173" t="s">
        <v>1714</v>
      </c>
      <c r="E127" s="180"/>
      <c r="F127" s="181"/>
      <c r="G127" s="62">
        <f>MEDIAN(L127:L130)</f>
        <v>2.0499999999999998</v>
      </c>
      <c r="H127" s="63" t="s">
        <v>1048</v>
      </c>
      <c r="I127" s="63" t="s">
        <v>1047</v>
      </c>
      <c r="J127" s="170" t="s">
        <v>1461</v>
      </c>
      <c r="K127" s="171" t="s">
        <v>1462</v>
      </c>
      <c r="L127" s="184">
        <v>2.2999999999999998</v>
      </c>
    </row>
    <row r="128" spans="1:12">
      <c r="A128" s="222"/>
      <c r="B128" s="223"/>
      <c r="C128" s="224"/>
      <c r="D128" s="173"/>
      <c r="E128" s="180"/>
      <c r="F128" s="181"/>
      <c r="G128" s="62"/>
      <c r="H128" s="63"/>
      <c r="I128" s="63"/>
      <c r="J128" s="170" t="s">
        <v>1463</v>
      </c>
      <c r="K128" s="171" t="s">
        <v>1464</v>
      </c>
      <c r="L128" s="184">
        <v>2.2999999999999998</v>
      </c>
    </row>
    <row r="129" spans="1:12">
      <c r="A129" s="74"/>
      <c r="B129" s="223"/>
      <c r="C129" s="223"/>
      <c r="D129" s="172"/>
      <c r="E129" s="178"/>
      <c r="F129" s="179"/>
      <c r="G129" s="62"/>
      <c r="H129" s="63"/>
      <c r="I129" s="63"/>
      <c r="J129" s="170" t="s">
        <v>1051</v>
      </c>
      <c r="K129" s="171" t="s">
        <v>1052</v>
      </c>
      <c r="L129" s="184">
        <v>1.8</v>
      </c>
    </row>
    <row r="130" spans="1:12">
      <c r="A130" s="74"/>
      <c r="B130" s="225"/>
      <c r="C130" s="225"/>
      <c r="D130" s="215"/>
      <c r="E130" s="216"/>
      <c r="F130" s="217"/>
      <c r="G130" s="64"/>
      <c r="H130" s="65"/>
      <c r="I130" s="65"/>
      <c r="J130" s="198" t="s">
        <v>1053</v>
      </c>
      <c r="K130" s="199" t="s">
        <v>1054</v>
      </c>
      <c r="L130" s="200">
        <v>1.5</v>
      </c>
    </row>
    <row r="131" spans="1:12">
      <c r="A131" s="222"/>
      <c r="B131" s="224" t="s">
        <v>287</v>
      </c>
      <c r="C131" s="223" t="s">
        <v>246</v>
      </c>
      <c r="D131" s="176" t="s">
        <v>229</v>
      </c>
      <c r="E131" s="31"/>
      <c r="F131" s="32"/>
      <c r="G131" s="62">
        <f>MEDIAN(L131:L133)</f>
        <v>2</v>
      </c>
      <c r="H131" s="63" t="s">
        <v>1048</v>
      </c>
      <c r="I131" s="63" t="s">
        <v>1047</v>
      </c>
      <c r="J131" s="170" t="s">
        <v>1430</v>
      </c>
      <c r="K131" s="171" t="s">
        <v>1431</v>
      </c>
      <c r="L131" s="184">
        <v>1.5</v>
      </c>
    </row>
    <row r="132" spans="1:12">
      <c r="A132" s="222"/>
      <c r="B132" s="223"/>
      <c r="C132" s="223"/>
      <c r="D132" s="176"/>
      <c r="E132" s="31"/>
      <c r="F132" s="32"/>
      <c r="G132" s="62"/>
      <c r="H132" s="63"/>
      <c r="I132" s="63"/>
      <c r="J132" s="170" t="s">
        <v>1303</v>
      </c>
      <c r="K132" s="171" t="s">
        <v>1304</v>
      </c>
      <c r="L132" s="184">
        <v>2.2999999999999998</v>
      </c>
    </row>
    <row r="133" spans="1:12" ht="15" thickBot="1">
      <c r="A133" s="230"/>
      <c r="B133" s="231"/>
      <c r="C133" s="231"/>
      <c r="D133" s="191"/>
      <c r="E133" s="67"/>
      <c r="F133" s="68"/>
      <c r="G133" s="69"/>
      <c r="H133" s="70"/>
      <c r="I133" s="70"/>
      <c r="J133" s="188" t="s">
        <v>1635</v>
      </c>
      <c r="K133" s="189" t="s">
        <v>1636</v>
      </c>
      <c r="L133" s="190">
        <v>2</v>
      </c>
    </row>
    <row r="134" spans="1:12" s="165" customFormat="1" ht="15">
      <c r="A134" s="163" t="s">
        <v>247</v>
      </c>
      <c r="B134" s="77"/>
      <c r="C134" s="73"/>
      <c r="D134" s="213" t="s">
        <v>248</v>
      </c>
      <c r="E134" s="152"/>
      <c r="F134" s="218"/>
      <c r="G134" s="9">
        <f>MEDIAN(G135,G138)</f>
        <v>1.575</v>
      </c>
      <c r="H134" s="10" t="s">
        <v>1048</v>
      </c>
      <c r="I134" s="10" t="s">
        <v>1048</v>
      </c>
      <c r="J134" s="11"/>
      <c r="K134" s="12"/>
      <c r="L134" s="13"/>
    </row>
    <row r="135" spans="1:12">
      <c r="A135" s="222"/>
      <c r="B135" s="223" t="s">
        <v>249</v>
      </c>
      <c r="C135" s="224" t="s">
        <v>288</v>
      </c>
      <c r="D135" s="173" t="s">
        <v>230</v>
      </c>
      <c r="E135" s="180"/>
      <c r="F135" s="181"/>
      <c r="G135" s="62">
        <f>MEDIAN(L135:L137)</f>
        <v>1.5</v>
      </c>
      <c r="H135" s="63" t="s">
        <v>1048</v>
      </c>
      <c r="I135" s="63" t="s">
        <v>1048</v>
      </c>
      <c r="J135" s="170" t="s">
        <v>1118</v>
      </c>
      <c r="K135" s="171" t="s">
        <v>1119</v>
      </c>
      <c r="L135" s="184">
        <v>1.3</v>
      </c>
    </row>
    <row r="136" spans="1:12">
      <c r="A136" s="222"/>
      <c r="B136" s="223"/>
      <c r="C136" s="223"/>
      <c r="D136" s="176"/>
      <c r="E136" s="31"/>
      <c r="F136" s="32"/>
      <c r="G136" s="62"/>
      <c r="H136" s="63"/>
      <c r="I136" s="63"/>
      <c r="J136" s="170" t="s">
        <v>1051</v>
      </c>
      <c r="K136" s="171" t="s">
        <v>1052</v>
      </c>
      <c r="L136" s="184">
        <v>1.8</v>
      </c>
    </row>
    <row r="137" spans="1:12">
      <c r="A137" s="222"/>
      <c r="B137" s="225"/>
      <c r="C137" s="225"/>
      <c r="D137" s="219"/>
      <c r="E137" s="35"/>
      <c r="F137" s="36"/>
      <c r="G137" s="64"/>
      <c r="H137" s="65"/>
      <c r="I137" s="65"/>
      <c r="J137" s="198" t="s">
        <v>1053</v>
      </c>
      <c r="K137" s="199" t="s">
        <v>1054</v>
      </c>
      <c r="L137" s="200">
        <v>1.5</v>
      </c>
    </row>
    <row r="138" spans="1:12">
      <c r="A138" s="222"/>
      <c r="B138" s="223" t="s">
        <v>250</v>
      </c>
      <c r="C138" s="224" t="s">
        <v>290</v>
      </c>
      <c r="D138" s="173" t="s">
        <v>289</v>
      </c>
      <c r="E138" s="180"/>
      <c r="F138" s="181"/>
      <c r="G138" s="62">
        <f>MEDIAN(L138:L141)</f>
        <v>1.65</v>
      </c>
      <c r="H138" s="63" t="s">
        <v>1048</v>
      </c>
      <c r="I138" s="63" t="s">
        <v>1048</v>
      </c>
      <c r="J138" s="170" t="s">
        <v>1120</v>
      </c>
      <c r="K138" s="171" t="s">
        <v>1121</v>
      </c>
      <c r="L138" s="184">
        <v>1.3</v>
      </c>
    </row>
    <row r="139" spans="1:12">
      <c r="A139" s="222"/>
      <c r="B139" s="223"/>
      <c r="C139" s="223"/>
      <c r="D139" s="176"/>
      <c r="E139" s="31"/>
      <c r="F139" s="32"/>
      <c r="G139" s="62"/>
      <c r="H139" s="63"/>
      <c r="I139" s="63"/>
      <c r="J139" s="170" t="s">
        <v>1051</v>
      </c>
      <c r="K139" s="171" t="s">
        <v>1052</v>
      </c>
      <c r="L139" s="184">
        <v>1.8</v>
      </c>
    </row>
    <row r="140" spans="1:12">
      <c r="A140" s="222"/>
      <c r="B140" s="223"/>
      <c r="C140" s="223"/>
      <c r="D140" s="176"/>
      <c r="E140" s="31"/>
      <c r="F140" s="32"/>
      <c r="G140" s="62"/>
      <c r="H140" s="63"/>
      <c r="I140" s="63"/>
      <c r="J140" s="170" t="s">
        <v>1053</v>
      </c>
      <c r="K140" s="171" t="s">
        <v>1054</v>
      </c>
      <c r="L140" s="184">
        <v>1.5</v>
      </c>
    </row>
    <row r="141" spans="1:12" ht="15" thickBot="1">
      <c r="A141" s="230"/>
      <c r="B141" s="231"/>
      <c r="C141" s="231"/>
      <c r="D141" s="191"/>
      <c r="E141" s="67"/>
      <c r="F141" s="68"/>
      <c r="G141" s="69"/>
      <c r="H141" s="70"/>
      <c r="I141" s="70"/>
      <c r="J141" s="421" t="s">
        <v>1497</v>
      </c>
      <c r="K141" s="422" t="s">
        <v>1498</v>
      </c>
      <c r="L141" s="423">
        <v>2.5</v>
      </c>
    </row>
    <row r="142" spans="1:12" s="165" customFormat="1" ht="15">
      <c r="A142" s="163" t="s">
        <v>251</v>
      </c>
      <c r="B142" s="77"/>
      <c r="C142" s="73"/>
      <c r="D142" s="213" t="s">
        <v>231</v>
      </c>
      <c r="E142" s="152"/>
      <c r="F142" s="218"/>
      <c r="G142" s="9" t="s">
        <v>2075</v>
      </c>
      <c r="H142" s="10" t="s">
        <v>1048</v>
      </c>
      <c r="I142" s="10" t="s">
        <v>2075</v>
      </c>
      <c r="J142" s="11"/>
      <c r="K142" s="12"/>
      <c r="L142" s="13"/>
    </row>
    <row r="143" spans="1:12" ht="15" thickBot="1">
      <c r="A143" s="230"/>
      <c r="B143" s="231" t="s">
        <v>252</v>
      </c>
      <c r="C143" s="233" t="s">
        <v>291</v>
      </c>
      <c r="D143" s="185" t="s">
        <v>231</v>
      </c>
      <c r="E143" s="186"/>
      <c r="F143" s="187"/>
      <c r="G143" s="69" t="s">
        <v>2075</v>
      </c>
      <c r="H143" s="70" t="s">
        <v>1048</v>
      </c>
      <c r="I143" s="70" t="s">
        <v>2075</v>
      </c>
      <c r="J143" s="188"/>
      <c r="K143" s="189"/>
      <c r="L143" s="190"/>
    </row>
    <row r="144" spans="1:12" s="165" customFormat="1" ht="15">
      <c r="A144" s="163" t="s">
        <v>253</v>
      </c>
      <c r="B144" s="77"/>
      <c r="C144" s="73"/>
      <c r="D144" s="213" t="s">
        <v>232</v>
      </c>
      <c r="E144" s="152"/>
      <c r="F144" s="218"/>
      <c r="G144" s="9">
        <f>G145</f>
        <v>2.5</v>
      </c>
      <c r="H144" s="10" t="s">
        <v>1048</v>
      </c>
      <c r="I144" s="10" t="s">
        <v>1047</v>
      </c>
      <c r="J144" s="11"/>
      <c r="K144" s="12"/>
      <c r="L144" s="13"/>
    </row>
    <row r="145" spans="1:12" ht="15" thickBot="1">
      <c r="A145" s="230"/>
      <c r="B145" s="233" t="s">
        <v>292</v>
      </c>
      <c r="C145" s="231" t="s">
        <v>254</v>
      </c>
      <c r="D145" s="185" t="s">
        <v>232</v>
      </c>
      <c r="E145" s="186"/>
      <c r="F145" s="187"/>
      <c r="G145" s="69">
        <f>MEDIAN(G4,G19,G39,G66,G110,G115,G121,G123,G125,G127,G131,G135,G138)</f>
        <v>2.5</v>
      </c>
      <c r="H145" s="70" t="s">
        <v>1048</v>
      </c>
      <c r="I145" s="70" t="s">
        <v>1047</v>
      </c>
      <c r="J145" s="188"/>
      <c r="K145" s="189"/>
      <c r="L145" s="190"/>
    </row>
    <row r="147" spans="1:12">
      <c r="A147" s="168" t="s">
        <v>182</v>
      </c>
    </row>
    <row r="148" spans="1:12">
      <c r="A148" s="168" t="s">
        <v>183</v>
      </c>
    </row>
  </sheetData>
  <sheetProtection algorithmName="SHA-512" hashValue="XgOdn08R+3T9HUBOqX8WOBuMbPMIxpi8a49JYJo1mZrBeoGlclHG8hymnHVvcq1Gp4BOCllWv4l0c4b0LFaM/g==" saltValue="kpuzBePcKk00bXhX7PicGw==" spinCount="100000" sheet="1" formatCells="0" formatColumns="0" formatRows="0" insertColumns="0" insertRows="0" insertHyperlinks="0" deleteColumns="0" deleteRows="0" sort="0" autoFilter="0" pivotTables="0"/>
  <mergeCells count="7">
    <mergeCell ref="G1:G2"/>
    <mergeCell ref="H1:H2"/>
    <mergeCell ref="I1:I2"/>
    <mergeCell ref="A1:D1"/>
    <mergeCell ref="J1:L1"/>
    <mergeCell ref="A2:C2"/>
    <mergeCell ref="E1:F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5"/>
  <sheetViews>
    <sheetView zoomScaleNormal="100" workbookViewId="0">
      <selection sqref="A1:D1"/>
    </sheetView>
  </sheetViews>
  <sheetFormatPr defaultRowHeight="14.25"/>
  <cols>
    <col min="1" max="3" width="6.85546875" style="79" customWidth="1"/>
    <col min="4" max="4" width="116" style="78" bestFit="1" customWidth="1"/>
    <col min="5" max="5" width="7.140625" style="79" customWidth="1"/>
    <col min="6" max="6" width="34.42578125" style="78" bestFit="1" customWidth="1"/>
    <col min="7" max="7" width="9.28515625" style="78" customWidth="1"/>
    <col min="8" max="8" width="11.5703125" style="78" customWidth="1"/>
    <col min="9" max="9" width="13.7109375" style="78" customWidth="1"/>
    <col min="10" max="10" width="7.140625" style="79" customWidth="1"/>
    <col min="11" max="11" width="102.7109375" style="78" customWidth="1"/>
    <col min="12" max="12" width="7.140625" style="78" customWidth="1"/>
    <col min="13" max="16384" width="9.140625" style="78"/>
  </cols>
  <sheetData>
    <row r="1" spans="1:12" ht="16.5" customHeight="1">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4" t="s">
        <v>44</v>
      </c>
      <c r="E2" s="5" t="s">
        <v>0</v>
      </c>
      <c r="F2" s="5" t="s">
        <v>44</v>
      </c>
      <c r="G2" s="536"/>
      <c r="H2" s="536"/>
      <c r="I2" s="536"/>
      <c r="J2" s="49" t="s">
        <v>0</v>
      </c>
      <c r="K2" s="50" t="s">
        <v>1024</v>
      </c>
      <c r="L2" s="51" t="s">
        <v>45</v>
      </c>
    </row>
    <row r="3" spans="1:12" s="165" customFormat="1" ht="15">
      <c r="A3" s="76" t="s">
        <v>313</v>
      </c>
      <c r="B3" s="72"/>
      <c r="C3" s="77"/>
      <c r="D3" s="240" t="s">
        <v>293</v>
      </c>
      <c r="E3" s="152"/>
      <c r="F3" s="214"/>
      <c r="G3" s="9">
        <f>MEDIAN(G4,G46,G59,G72)</f>
        <v>4.4000000000000004</v>
      </c>
      <c r="H3" s="10" t="s">
        <v>1048</v>
      </c>
      <c r="I3" s="10" t="s">
        <v>1047</v>
      </c>
      <c r="J3" s="11"/>
      <c r="K3" s="12"/>
      <c r="L3" s="13"/>
    </row>
    <row r="4" spans="1:12">
      <c r="A4" s="222"/>
      <c r="B4" s="223" t="s">
        <v>314</v>
      </c>
      <c r="C4" s="220"/>
      <c r="D4" s="209" t="s">
        <v>294</v>
      </c>
      <c r="E4" s="48" t="s">
        <v>1895</v>
      </c>
      <c r="F4" s="210" t="s">
        <v>1896</v>
      </c>
      <c r="G4" s="19">
        <f>MEDIAN(G5,G21,G30)</f>
        <v>4.3</v>
      </c>
      <c r="H4" s="20" t="s">
        <v>1048</v>
      </c>
      <c r="I4" s="20" t="s">
        <v>1047</v>
      </c>
      <c r="J4" s="21"/>
      <c r="K4" s="22"/>
      <c r="L4" s="23"/>
    </row>
    <row r="5" spans="1:12">
      <c r="A5" s="222"/>
      <c r="B5" s="223"/>
      <c r="C5" s="223" t="s">
        <v>315</v>
      </c>
      <c r="D5" s="174" t="s">
        <v>295</v>
      </c>
      <c r="E5" s="177"/>
      <c r="F5" s="182"/>
      <c r="G5" s="62">
        <f>MEDIAN(L5:L20)</f>
        <v>4.3</v>
      </c>
      <c r="H5" s="63" t="s">
        <v>1048</v>
      </c>
      <c r="I5" s="63" t="s">
        <v>1047</v>
      </c>
      <c r="J5" s="407" t="s">
        <v>866</v>
      </c>
      <c r="K5" s="408" t="s">
        <v>1490</v>
      </c>
      <c r="L5" s="409">
        <v>4</v>
      </c>
    </row>
    <row r="6" spans="1:12">
      <c r="A6" s="222"/>
      <c r="B6" s="223"/>
      <c r="C6" s="223"/>
      <c r="D6" s="174"/>
      <c r="E6" s="177"/>
      <c r="F6" s="182"/>
      <c r="G6" s="62"/>
      <c r="H6" s="63"/>
      <c r="I6" s="63"/>
      <c r="J6" s="407" t="s">
        <v>1674</v>
      </c>
      <c r="K6" s="408" t="s">
        <v>1675</v>
      </c>
      <c r="L6" s="409">
        <v>2.8</v>
      </c>
    </row>
    <row r="7" spans="1:12">
      <c r="A7" s="222"/>
      <c r="B7" s="223"/>
      <c r="C7" s="223"/>
      <c r="D7" s="174"/>
      <c r="E7" s="177"/>
      <c r="F7" s="182"/>
      <c r="G7" s="62"/>
      <c r="H7" s="63"/>
      <c r="I7" s="63"/>
      <c r="J7" s="407" t="s">
        <v>1676</v>
      </c>
      <c r="K7" s="408" t="s">
        <v>1678</v>
      </c>
      <c r="L7" s="409">
        <v>4.5</v>
      </c>
    </row>
    <row r="8" spans="1:12">
      <c r="A8" s="222"/>
      <c r="B8" s="223"/>
      <c r="C8" s="223"/>
      <c r="D8" s="174"/>
      <c r="E8" s="177"/>
      <c r="F8" s="182"/>
      <c r="G8" s="62"/>
      <c r="H8" s="63"/>
      <c r="I8" s="63"/>
      <c r="J8" s="407" t="s">
        <v>1677</v>
      </c>
      <c r="K8" s="408" t="s">
        <v>1679</v>
      </c>
      <c r="L8" s="409">
        <v>6.5</v>
      </c>
    </row>
    <row r="9" spans="1:12">
      <c r="A9" s="222"/>
      <c r="B9" s="223"/>
      <c r="C9" s="223"/>
      <c r="D9" s="174"/>
      <c r="E9" s="177"/>
      <c r="F9" s="182"/>
      <c r="G9" s="62"/>
      <c r="H9" s="63"/>
      <c r="I9" s="63"/>
      <c r="J9" s="407" t="s">
        <v>1728</v>
      </c>
      <c r="K9" s="408" t="s">
        <v>1729</v>
      </c>
      <c r="L9" s="409">
        <v>4.3</v>
      </c>
    </row>
    <row r="10" spans="1:12">
      <c r="A10" s="222"/>
      <c r="B10" s="223"/>
      <c r="C10" s="223"/>
      <c r="D10" s="174"/>
      <c r="E10" s="177"/>
      <c r="F10" s="182"/>
      <c r="G10" s="62"/>
      <c r="H10" s="63"/>
      <c r="I10" s="63"/>
      <c r="J10" s="407" t="s">
        <v>1730</v>
      </c>
      <c r="K10" s="408" t="s">
        <v>1731</v>
      </c>
      <c r="L10" s="409">
        <v>2.5</v>
      </c>
    </row>
    <row r="11" spans="1:12">
      <c r="A11" s="222"/>
      <c r="B11" s="223"/>
      <c r="C11" s="223"/>
      <c r="D11" s="174"/>
      <c r="E11" s="177"/>
      <c r="F11" s="182"/>
      <c r="G11" s="62"/>
      <c r="H11" s="63"/>
      <c r="I11" s="63"/>
      <c r="J11" s="407" t="s">
        <v>1680</v>
      </c>
      <c r="K11" s="408" t="s">
        <v>1681</v>
      </c>
      <c r="L11" s="409">
        <v>3</v>
      </c>
    </row>
    <row r="12" spans="1:12">
      <c r="A12" s="222"/>
      <c r="B12" s="223"/>
      <c r="C12" s="223"/>
      <c r="D12" s="174"/>
      <c r="E12" s="177"/>
      <c r="F12" s="182"/>
      <c r="G12" s="62"/>
      <c r="H12" s="63"/>
      <c r="I12" s="63"/>
      <c r="J12" s="407" t="s">
        <v>2088</v>
      </c>
      <c r="K12" s="408" t="s">
        <v>2089</v>
      </c>
      <c r="L12" s="409">
        <v>2.5</v>
      </c>
    </row>
    <row r="13" spans="1:12">
      <c r="A13" s="222"/>
      <c r="B13" s="223"/>
      <c r="C13" s="223"/>
      <c r="D13" s="174"/>
      <c r="E13" s="177"/>
      <c r="F13" s="182"/>
      <c r="G13" s="62"/>
      <c r="H13" s="63"/>
      <c r="I13" s="63"/>
      <c r="J13" s="407" t="s">
        <v>1682</v>
      </c>
      <c r="K13" s="408" t="s">
        <v>1684</v>
      </c>
      <c r="L13" s="409">
        <v>4.3</v>
      </c>
    </row>
    <row r="14" spans="1:12">
      <c r="A14" s="222"/>
      <c r="B14" s="223"/>
      <c r="C14" s="223"/>
      <c r="D14" s="174"/>
      <c r="E14" s="177"/>
      <c r="F14" s="182"/>
      <c r="G14" s="62"/>
      <c r="H14" s="63"/>
      <c r="I14" s="63"/>
      <c r="J14" s="407" t="s">
        <v>1683</v>
      </c>
      <c r="K14" s="408" t="s">
        <v>2090</v>
      </c>
      <c r="L14" s="409">
        <v>7</v>
      </c>
    </row>
    <row r="15" spans="1:12">
      <c r="A15" s="222"/>
      <c r="B15" s="223"/>
      <c r="C15" s="223"/>
      <c r="D15" s="174"/>
      <c r="E15" s="177"/>
      <c r="F15" s="182"/>
      <c r="G15" s="62"/>
      <c r="H15" s="63"/>
      <c r="I15" s="63"/>
      <c r="J15" s="407" t="s">
        <v>1687</v>
      </c>
      <c r="K15" s="408" t="s">
        <v>1688</v>
      </c>
      <c r="L15" s="409">
        <v>4.5</v>
      </c>
    </row>
    <row r="16" spans="1:12">
      <c r="A16" s="222"/>
      <c r="B16" s="223"/>
      <c r="C16" s="223"/>
      <c r="D16" s="174"/>
      <c r="E16" s="177"/>
      <c r="F16" s="182"/>
      <c r="G16" s="62"/>
      <c r="H16" s="63"/>
      <c r="I16" s="63"/>
      <c r="J16" s="407" t="s">
        <v>1602</v>
      </c>
      <c r="K16" s="408" t="s">
        <v>1603</v>
      </c>
      <c r="L16" s="409">
        <v>5</v>
      </c>
    </row>
    <row r="17" spans="1:12">
      <c r="A17" s="222"/>
      <c r="B17" s="223"/>
      <c r="C17" s="223"/>
      <c r="D17" s="174"/>
      <c r="E17" s="177"/>
      <c r="F17" s="182"/>
      <c r="G17" s="62"/>
      <c r="H17" s="63"/>
      <c r="I17" s="63"/>
      <c r="J17" s="407" t="s">
        <v>1454</v>
      </c>
      <c r="K17" s="408" t="s">
        <v>1689</v>
      </c>
      <c r="L17" s="409">
        <v>3.3</v>
      </c>
    </row>
    <row r="18" spans="1:12">
      <c r="A18" s="222"/>
      <c r="B18" s="223"/>
      <c r="C18" s="223"/>
      <c r="D18" s="174"/>
      <c r="E18" s="177"/>
      <c r="F18" s="182"/>
      <c r="G18" s="62"/>
      <c r="H18" s="63"/>
      <c r="I18" s="63"/>
      <c r="J18" s="407" t="s">
        <v>1604</v>
      </c>
      <c r="K18" s="408" t="s">
        <v>1605</v>
      </c>
      <c r="L18" s="409">
        <v>6</v>
      </c>
    </row>
    <row r="19" spans="1:12">
      <c r="A19" s="222"/>
      <c r="B19" s="223"/>
      <c r="C19" s="223"/>
      <c r="D19" s="174"/>
      <c r="E19" s="177"/>
      <c r="F19" s="182"/>
      <c r="G19" s="62"/>
      <c r="H19" s="63"/>
      <c r="I19" s="63"/>
      <c r="J19" s="407" t="s">
        <v>1690</v>
      </c>
      <c r="K19" s="408" t="s">
        <v>1691</v>
      </c>
      <c r="L19" s="409">
        <v>5</v>
      </c>
    </row>
    <row r="20" spans="1:12">
      <c r="A20" s="222"/>
      <c r="B20" s="223"/>
      <c r="C20" s="225"/>
      <c r="D20" s="195"/>
      <c r="E20" s="196"/>
      <c r="F20" s="197"/>
      <c r="G20" s="64"/>
      <c r="H20" s="65"/>
      <c r="I20" s="65"/>
      <c r="J20" s="379" t="s">
        <v>1653</v>
      </c>
      <c r="K20" s="380" t="s">
        <v>1654</v>
      </c>
      <c r="L20" s="381">
        <v>2.5</v>
      </c>
    </row>
    <row r="21" spans="1:12">
      <c r="A21" s="222"/>
      <c r="B21" s="223"/>
      <c r="C21" s="223" t="s">
        <v>316</v>
      </c>
      <c r="D21" s="174" t="s">
        <v>296</v>
      </c>
      <c r="E21" s="177"/>
      <c r="F21" s="182"/>
      <c r="G21" s="62">
        <f>MEDIAN(L21:L29)</f>
        <v>4</v>
      </c>
      <c r="H21" s="63" t="s">
        <v>1048</v>
      </c>
      <c r="I21" s="63" t="s">
        <v>1047</v>
      </c>
      <c r="J21" s="170" t="s">
        <v>866</v>
      </c>
      <c r="K21" s="171" t="s">
        <v>1490</v>
      </c>
      <c r="L21" s="184">
        <v>4</v>
      </c>
    </row>
    <row r="22" spans="1:12">
      <c r="A22" s="222"/>
      <c r="B22" s="223"/>
      <c r="C22" s="223"/>
      <c r="D22" s="174"/>
      <c r="E22" s="177"/>
      <c r="F22" s="182"/>
      <c r="G22" s="62"/>
      <c r="H22" s="63"/>
      <c r="I22" s="63"/>
      <c r="J22" s="170" t="s">
        <v>1674</v>
      </c>
      <c r="K22" s="171" t="s">
        <v>1675</v>
      </c>
      <c r="L22" s="184">
        <v>2.8</v>
      </c>
    </row>
    <row r="23" spans="1:12">
      <c r="A23" s="222"/>
      <c r="B23" s="223"/>
      <c r="C23" s="223"/>
      <c r="D23" s="174"/>
      <c r="E23" s="177"/>
      <c r="F23" s="182"/>
      <c r="G23" s="62"/>
      <c r="H23" s="63"/>
      <c r="I23" s="63"/>
      <c r="J23" s="170" t="s">
        <v>1676</v>
      </c>
      <c r="K23" s="171" t="s">
        <v>1678</v>
      </c>
      <c r="L23" s="184">
        <v>4.5</v>
      </c>
    </row>
    <row r="24" spans="1:12">
      <c r="A24" s="222"/>
      <c r="B24" s="223"/>
      <c r="C24" s="223"/>
      <c r="D24" s="174"/>
      <c r="E24" s="177"/>
      <c r="F24" s="182"/>
      <c r="G24" s="62"/>
      <c r="H24" s="63"/>
      <c r="I24" s="63"/>
      <c r="J24" s="170" t="s">
        <v>1677</v>
      </c>
      <c r="K24" s="171" t="s">
        <v>1679</v>
      </c>
      <c r="L24" s="184">
        <v>6.5</v>
      </c>
    </row>
    <row r="25" spans="1:12">
      <c r="A25" s="222"/>
      <c r="B25" s="223"/>
      <c r="C25" s="223"/>
      <c r="D25" s="174"/>
      <c r="E25" s="177"/>
      <c r="F25" s="182"/>
      <c r="G25" s="62"/>
      <c r="H25" s="63"/>
      <c r="I25" s="63"/>
      <c r="J25" s="170" t="s">
        <v>1450</v>
      </c>
      <c r="K25" s="171" t="s">
        <v>1451</v>
      </c>
      <c r="L25" s="184">
        <v>4</v>
      </c>
    </row>
    <row r="26" spans="1:12">
      <c r="A26" s="222"/>
      <c r="B26" s="223"/>
      <c r="C26" s="223"/>
      <c r="D26" s="174"/>
      <c r="E26" s="177"/>
      <c r="F26" s="182"/>
      <c r="G26" s="62"/>
      <c r="H26" s="63"/>
      <c r="I26" s="63"/>
      <c r="J26" s="170" t="s">
        <v>1452</v>
      </c>
      <c r="K26" s="171" t="s">
        <v>1453</v>
      </c>
      <c r="L26" s="184">
        <v>2.2999999999999998</v>
      </c>
    </row>
    <row r="27" spans="1:12">
      <c r="A27" s="222"/>
      <c r="B27" s="223"/>
      <c r="C27" s="223"/>
      <c r="D27" s="174"/>
      <c r="E27" s="177"/>
      <c r="F27" s="182"/>
      <c r="G27" s="62"/>
      <c r="H27" s="63"/>
      <c r="I27" s="63"/>
      <c r="J27" s="170" t="s">
        <v>1482</v>
      </c>
      <c r="K27" s="171" t="s">
        <v>1483</v>
      </c>
      <c r="L27" s="184">
        <v>2.5</v>
      </c>
    </row>
    <row r="28" spans="1:12">
      <c r="A28" s="222"/>
      <c r="B28" s="223"/>
      <c r="C28" s="223"/>
      <c r="D28" s="174"/>
      <c r="E28" s="177"/>
      <c r="F28" s="182"/>
      <c r="G28" s="62"/>
      <c r="H28" s="63"/>
      <c r="I28" s="63"/>
      <c r="J28" s="170" t="s">
        <v>1484</v>
      </c>
      <c r="K28" s="171" t="s">
        <v>1485</v>
      </c>
      <c r="L28" s="184">
        <v>4.5</v>
      </c>
    </row>
    <row r="29" spans="1:12">
      <c r="A29" s="222"/>
      <c r="B29" s="223"/>
      <c r="C29" s="225"/>
      <c r="D29" s="195"/>
      <c r="E29" s="196"/>
      <c r="F29" s="197"/>
      <c r="G29" s="64"/>
      <c r="H29" s="65"/>
      <c r="I29" s="65"/>
      <c r="J29" s="198" t="s">
        <v>1486</v>
      </c>
      <c r="K29" s="199" t="s">
        <v>1487</v>
      </c>
      <c r="L29" s="200">
        <v>6</v>
      </c>
    </row>
    <row r="30" spans="1:12">
      <c r="A30" s="222"/>
      <c r="B30" s="223"/>
      <c r="C30" s="223" t="s">
        <v>317</v>
      </c>
      <c r="D30" s="174" t="s">
        <v>297</v>
      </c>
      <c r="E30" s="177"/>
      <c r="F30" s="182"/>
      <c r="G30" s="62">
        <f>MEDIAN(L30:L43)</f>
        <v>4.3</v>
      </c>
      <c r="H30" s="63" t="s">
        <v>1048</v>
      </c>
      <c r="I30" s="63" t="s">
        <v>1047</v>
      </c>
      <c r="J30" s="407" t="s">
        <v>866</v>
      </c>
      <c r="K30" s="408" t="s">
        <v>1490</v>
      </c>
      <c r="L30" s="409">
        <v>4</v>
      </c>
    </row>
    <row r="31" spans="1:12">
      <c r="A31" s="222"/>
      <c r="B31" s="223"/>
      <c r="C31" s="223"/>
      <c r="D31" s="174"/>
      <c r="E31" s="177"/>
      <c r="F31" s="182"/>
      <c r="G31" s="62"/>
      <c r="H31" s="63"/>
      <c r="I31" s="63"/>
      <c r="J31" s="407" t="s">
        <v>1674</v>
      </c>
      <c r="K31" s="408" t="s">
        <v>1675</v>
      </c>
      <c r="L31" s="409">
        <v>2.8</v>
      </c>
    </row>
    <row r="32" spans="1:12">
      <c r="A32" s="222"/>
      <c r="B32" s="223"/>
      <c r="C32" s="223"/>
      <c r="D32" s="174"/>
      <c r="E32" s="177"/>
      <c r="F32" s="182"/>
      <c r="G32" s="62"/>
      <c r="H32" s="63"/>
      <c r="I32" s="63"/>
      <c r="J32" s="407" t="s">
        <v>1676</v>
      </c>
      <c r="K32" s="408" t="s">
        <v>1678</v>
      </c>
      <c r="L32" s="409">
        <v>4.5</v>
      </c>
    </row>
    <row r="33" spans="1:12">
      <c r="A33" s="222"/>
      <c r="B33" s="223"/>
      <c r="C33" s="223"/>
      <c r="D33" s="174"/>
      <c r="E33" s="177"/>
      <c r="F33" s="182"/>
      <c r="G33" s="62"/>
      <c r="H33" s="63"/>
      <c r="I33" s="63"/>
      <c r="J33" s="407" t="s">
        <v>1677</v>
      </c>
      <c r="K33" s="408" t="s">
        <v>1679</v>
      </c>
      <c r="L33" s="409">
        <v>6.5</v>
      </c>
    </row>
    <row r="34" spans="1:12">
      <c r="A34" s="222"/>
      <c r="B34" s="223"/>
      <c r="C34" s="223"/>
      <c r="D34" s="174"/>
      <c r="E34" s="177"/>
      <c r="F34" s="182"/>
      <c r="G34" s="62"/>
      <c r="H34" s="63"/>
      <c r="I34" s="63"/>
      <c r="J34" s="407" t="s">
        <v>1728</v>
      </c>
      <c r="K34" s="408" t="s">
        <v>1729</v>
      </c>
      <c r="L34" s="409">
        <v>4.3</v>
      </c>
    </row>
    <row r="35" spans="1:12">
      <c r="A35" s="222"/>
      <c r="B35" s="223"/>
      <c r="C35" s="223"/>
      <c r="D35" s="174"/>
      <c r="E35" s="177"/>
      <c r="F35" s="182"/>
      <c r="G35" s="62"/>
      <c r="H35" s="63"/>
      <c r="I35" s="63"/>
      <c r="J35" s="407" t="s">
        <v>1730</v>
      </c>
      <c r="K35" s="408" t="s">
        <v>1731</v>
      </c>
      <c r="L35" s="409">
        <v>2.5</v>
      </c>
    </row>
    <row r="36" spans="1:12">
      <c r="A36" s="222"/>
      <c r="B36" s="223"/>
      <c r="C36" s="223"/>
      <c r="D36" s="174"/>
      <c r="E36" s="177"/>
      <c r="F36" s="182"/>
      <c r="G36" s="62"/>
      <c r="H36" s="63"/>
      <c r="I36" s="63"/>
      <c r="J36" s="407" t="s">
        <v>2088</v>
      </c>
      <c r="K36" s="408" t="s">
        <v>2089</v>
      </c>
      <c r="L36" s="409">
        <v>2.5</v>
      </c>
    </row>
    <row r="37" spans="1:12">
      <c r="A37" s="222"/>
      <c r="B37" s="223"/>
      <c r="C37" s="223"/>
      <c r="D37" s="174"/>
      <c r="E37" s="177"/>
      <c r="F37" s="182"/>
      <c r="G37" s="62"/>
      <c r="H37" s="63"/>
      <c r="I37" s="63"/>
      <c r="J37" s="407" t="s">
        <v>1682</v>
      </c>
      <c r="K37" s="408" t="s">
        <v>1684</v>
      </c>
      <c r="L37" s="409">
        <v>4.3</v>
      </c>
    </row>
    <row r="38" spans="1:12">
      <c r="A38" s="222"/>
      <c r="B38" s="223"/>
      <c r="C38" s="223"/>
      <c r="D38" s="174"/>
      <c r="E38" s="177"/>
      <c r="F38" s="182"/>
      <c r="G38" s="62"/>
      <c r="H38" s="63"/>
      <c r="I38" s="63"/>
      <c r="J38" s="407" t="s">
        <v>1683</v>
      </c>
      <c r="K38" s="408" t="s">
        <v>2090</v>
      </c>
      <c r="L38" s="409">
        <v>7</v>
      </c>
    </row>
    <row r="39" spans="1:12">
      <c r="A39" s="222"/>
      <c r="B39" s="223"/>
      <c r="C39" s="223"/>
      <c r="D39" s="174"/>
      <c r="E39" s="177"/>
      <c r="F39" s="182"/>
      <c r="G39" s="62"/>
      <c r="H39" s="63"/>
      <c r="I39" s="63"/>
      <c r="J39" s="407" t="s">
        <v>1687</v>
      </c>
      <c r="K39" s="408" t="s">
        <v>1688</v>
      </c>
      <c r="L39" s="409">
        <v>4.5</v>
      </c>
    </row>
    <row r="40" spans="1:12">
      <c r="A40" s="222"/>
      <c r="B40" s="223"/>
      <c r="C40" s="223"/>
      <c r="D40" s="174"/>
      <c r="E40" s="177"/>
      <c r="F40" s="182"/>
      <c r="G40" s="62"/>
      <c r="H40" s="63"/>
      <c r="I40" s="63"/>
      <c r="J40" s="407" t="s">
        <v>1602</v>
      </c>
      <c r="K40" s="408" t="s">
        <v>1603</v>
      </c>
      <c r="L40" s="409">
        <v>5</v>
      </c>
    </row>
    <row r="41" spans="1:12">
      <c r="A41" s="222"/>
      <c r="B41" s="223"/>
      <c r="C41" s="223"/>
      <c r="D41" s="174"/>
      <c r="E41" s="177"/>
      <c r="F41" s="182"/>
      <c r="G41" s="62"/>
      <c r="H41" s="63"/>
      <c r="I41" s="63"/>
      <c r="J41" s="407" t="s">
        <v>1454</v>
      </c>
      <c r="K41" s="408" t="s">
        <v>1689</v>
      </c>
      <c r="L41" s="409">
        <v>3.3</v>
      </c>
    </row>
    <row r="42" spans="1:12">
      <c r="A42" s="222"/>
      <c r="B42" s="223"/>
      <c r="C42" s="223"/>
      <c r="D42" s="174"/>
      <c r="E42" s="177"/>
      <c r="F42" s="182"/>
      <c r="G42" s="62"/>
      <c r="H42" s="63"/>
      <c r="I42" s="63"/>
      <c r="J42" s="407" t="s">
        <v>1604</v>
      </c>
      <c r="K42" s="408" t="s">
        <v>1605</v>
      </c>
      <c r="L42" s="409">
        <v>6</v>
      </c>
    </row>
    <row r="43" spans="1:12">
      <c r="A43" s="222"/>
      <c r="B43" s="223"/>
      <c r="C43" s="225"/>
      <c r="D43" s="195"/>
      <c r="E43" s="196"/>
      <c r="F43" s="197"/>
      <c r="G43" s="64"/>
      <c r="H43" s="65"/>
      <c r="I43" s="65"/>
      <c r="J43" s="379" t="s">
        <v>1653</v>
      </c>
      <c r="K43" s="380" t="s">
        <v>1654</v>
      </c>
      <c r="L43" s="381">
        <v>2.5</v>
      </c>
    </row>
    <row r="44" spans="1:12">
      <c r="A44" s="222"/>
      <c r="B44" s="223"/>
      <c r="C44" s="225" t="s">
        <v>318</v>
      </c>
      <c r="D44" s="195" t="s">
        <v>298</v>
      </c>
      <c r="E44" s="196"/>
      <c r="F44" s="197"/>
      <c r="G44" s="64">
        <v>4.3</v>
      </c>
      <c r="H44" s="65" t="s">
        <v>1048</v>
      </c>
      <c r="I44" s="65" t="s">
        <v>1047</v>
      </c>
      <c r="J44" s="198"/>
      <c r="K44" s="199"/>
      <c r="L44" s="200"/>
    </row>
    <row r="45" spans="1:12">
      <c r="A45" s="222"/>
      <c r="B45" s="225"/>
      <c r="C45" s="225" t="s">
        <v>299</v>
      </c>
      <c r="D45" s="195" t="s">
        <v>300</v>
      </c>
      <c r="E45" s="196"/>
      <c r="F45" s="197"/>
      <c r="G45" s="64">
        <v>4.3</v>
      </c>
      <c r="H45" s="65" t="s">
        <v>1048</v>
      </c>
      <c r="I45" s="65" t="s">
        <v>1047</v>
      </c>
      <c r="J45" s="198"/>
      <c r="K45" s="199"/>
      <c r="L45" s="200"/>
    </row>
    <row r="46" spans="1:12">
      <c r="A46" s="222"/>
      <c r="B46" s="223" t="s">
        <v>319</v>
      </c>
      <c r="C46" s="235" t="s">
        <v>320</v>
      </c>
      <c r="D46" s="174" t="s">
        <v>301</v>
      </c>
      <c r="E46" s="177"/>
      <c r="F46" s="182"/>
      <c r="G46" s="62">
        <f>MEDIAN(L46:L58)</f>
        <v>4.5</v>
      </c>
      <c r="H46" s="63" t="s">
        <v>1048</v>
      </c>
      <c r="I46" s="63" t="s">
        <v>1047</v>
      </c>
      <c r="J46" s="407" t="s">
        <v>866</v>
      </c>
      <c r="K46" s="408" t="s">
        <v>1490</v>
      </c>
      <c r="L46" s="409">
        <v>4</v>
      </c>
    </row>
    <row r="47" spans="1:12">
      <c r="A47" s="222"/>
      <c r="B47" s="223"/>
      <c r="C47" s="223"/>
      <c r="D47" s="174"/>
      <c r="E47" s="177"/>
      <c r="F47" s="182"/>
      <c r="G47" s="62"/>
      <c r="H47" s="63"/>
      <c r="I47" s="63"/>
      <c r="J47" s="407" t="s">
        <v>1473</v>
      </c>
      <c r="K47" s="408" t="s">
        <v>1474</v>
      </c>
      <c r="L47" s="409">
        <v>6</v>
      </c>
    </row>
    <row r="48" spans="1:12">
      <c r="A48" s="222"/>
      <c r="B48" s="223"/>
      <c r="C48" s="223"/>
      <c r="D48" s="174"/>
      <c r="E48" s="177"/>
      <c r="F48" s="182"/>
      <c r="G48" s="62"/>
      <c r="H48" s="63"/>
      <c r="I48" s="63"/>
      <c r="J48" s="407" t="s">
        <v>1475</v>
      </c>
      <c r="K48" s="408" t="s">
        <v>1476</v>
      </c>
      <c r="L48" s="409">
        <v>2</v>
      </c>
    </row>
    <row r="49" spans="1:12">
      <c r="A49" s="222"/>
      <c r="B49" s="223"/>
      <c r="C49" s="223"/>
      <c r="D49" s="174"/>
      <c r="E49" s="177"/>
      <c r="F49" s="182"/>
      <c r="G49" s="62"/>
      <c r="H49" s="63"/>
      <c r="I49" s="63"/>
      <c r="J49" s="407" t="s">
        <v>2091</v>
      </c>
      <c r="K49" s="408" t="s">
        <v>2092</v>
      </c>
      <c r="L49" s="409">
        <v>1.8</v>
      </c>
    </row>
    <row r="50" spans="1:12">
      <c r="A50" s="222"/>
      <c r="B50" s="223"/>
      <c r="C50" s="223"/>
      <c r="D50" s="174"/>
      <c r="E50" s="177"/>
      <c r="F50" s="182"/>
      <c r="G50" s="62"/>
      <c r="H50" s="63"/>
      <c r="I50" s="63"/>
      <c r="J50" s="407" t="s">
        <v>1653</v>
      </c>
      <c r="K50" s="408" t="s">
        <v>1654</v>
      </c>
      <c r="L50" s="409">
        <v>2.5</v>
      </c>
    </row>
    <row r="51" spans="1:12">
      <c r="A51" s="222"/>
      <c r="B51" s="223"/>
      <c r="C51" s="223"/>
      <c r="D51" s="174"/>
      <c r="E51" s="177"/>
      <c r="F51" s="182"/>
      <c r="G51" s="62"/>
      <c r="H51" s="63"/>
      <c r="I51" s="63"/>
      <c r="J51" s="407" t="s">
        <v>1668</v>
      </c>
      <c r="K51" s="408" t="s">
        <v>1669</v>
      </c>
      <c r="L51" s="409">
        <v>5</v>
      </c>
    </row>
    <row r="52" spans="1:12">
      <c r="A52" s="222"/>
      <c r="B52" s="223"/>
      <c r="C52" s="223"/>
      <c r="D52" s="174"/>
      <c r="E52" s="177"/>
      <c r="F52" s="182"/>
      <c r="G52" s="62"/>
      <c r="H52" s="63"/>
      <c r="I52" s="63"/>
      <c r="J52" s="407" t="s">
        <v>1692</v>
      </c>
      <c r="K52" s="408" t="s">
        <v>1693</v>
      </c>
      <c r="L52" s="409">
        <v>6.3</v>
      </c>
    </row>
    <row r="53" spans="1:12">
      <c r="A53" s="222"/>
      <c r="B53" s="223"/>
      <c r="C53" s="223"/>
      <c r="D53" s="174"/>
      <c r="E53" s="177"/>
      <c r="F53" s="182"/>
      <c r="G53" s="62"/>
      <c r="H53" s="63"/>
      <c r="I53" s="63"/>
      <c r="J53" s="407" t="s">
        <v>1694</v>
      </c>
      <c r="K53" s="408" t="s">
        <v>1695</v>
      </c>
      <c r="L53" s="409">
        <v>8</v>
      </c>
    </row>
    <row r="54" spans="1:12">
      <c r="A54" s="222"/>
      <c r="B54" s="223"/>
      <c r="C54" s="223"/>
      <c r="D54" s="174"/>
      <c r="E54" s="177"/>
      <c r="F54" s="182"/>
      <c r="G54" s="62"/>
      <c r="H54" s="63"/>
      <c r="I54" s="63"/>
      <c r="J54" s="407" t="s">
        <v>1685</v>
      </c>
      <c r="K54" s="408" t="s">
        <v>1686</v>
      </c>
      <c r="L54" s="409">
        <v>8</v>
      </c>
    </row>
    <row r="55" spans="1:12">
      <c r="A55" s="222"/>
      <c r="B55" s="223"/>
      <c r="C55" s="223"/>
      <c r="D55" s="174"/>
      <c r="E55" s="177"/>
      <c r="F55" s="182"/>
      <c r="G55" s="62"/>
      <c r="H55" s="63"/>
      <c r="I55" s="63"/>
      <c r="J55" s="407" t="s">
        <v>1674</v>
      </c>
      <c r="K55" s="408" t="s">
        <v>1675</v>
      </c>
      <c r="L55" s="409">
        <v>2.8</v>
      </c>
    </row>
    <row r="56" spans="1:12">
      <c r="A56" s="222"/>
      <c r="B56" s="223"/>
      <c r="C56" s="223"/>
      <c r="D56" s="174"/>
      <c r="E56" s="177"/>
      <c r="F56" s="182"/>
      <c r="G56" s="62"/>
      <c r="H56" s="63"/>
      <c r="I56" s="63"/>
      <c r="J56" s="407" t="s">
        <v>1676</v>
      </c>
      <c r="K56" s="408" t="s">
        <v>1678</v>
      </c>
      <c r="L56" s="409">
        <v>4.5</v>
      </c>
    </row>
    <row r="57" spans="1:12">
      <c r="A57" s="222"/>
      <c r="B57" s="223"/>
      <c r="C57" s="223"/>
      <c r="D57" s="174"/>
      <c r="E57" s="177"/>
      <c r="F57" s="182"/>
      <c r="G57" s="62"/>
      <c r="H57" s="63"/>
      <c r="I57" s="63"/>
      <c r="J57" s="407" t="s">
        <v>1677</v>
      </c>
      <c r="K57" s="408" t="s">
        <v>1679</v>
      </c>
      <c r="L57" s="409">
        <v>6.5</v>
      </c>
    </row>
    <row r="58" spans="1:12">
      <c r="A58" s="222"/>
      <c r="B58" s="225"/>
      <c r="C58" s="225"/>
      <c r="D58" s="195"/>
      <c r="E58" s="196"/>
      <c r="F58" s="197"/>
      <c r="G58" s="64"/>
      <c r="H58" s="65"/>
      <c r="I58" s="65"/>
      <c r="J58" s="379" t="s">
        <v>1728</v>
      </c>
      <c r="K58" s="380" t="s">
        <v>1729</v>
      </c>
      <c r="L58" s="381">
        <v>4.3</v>
      </c>
    </row>
    <row r="59" spans="1:12">
      <c r="A59" s="222"/>
      <c r="B59" s="223" t="s">
        <v>321</v>
      </c>
      <c r="C59" s="223" t="s">
        <v>322</v>
      </c>
      <c r="D59" s="176" t="s">
        <v>302</v>
      </c>
      <c r="E59" s="31"/>
      <c r="F59" s="32"/>
      <c r="G59" s="62">
        <f>MEDIAN(L59:L71)</f>
        <v>4.5</v>
      </c>
      <c r="H59" s="63" t="s">
        <v>1048</v>
      </c>
      <c r="I59" s="63" t="s">
        <v>1047</v>
      </c>
      <c r="J59" s="407" t="s">
        <v>866</v>
      </c>
      <c r="K59" s="408" t="s">
        <v>1490</v>
      </c>
      <c r="L59" s="409">
        <v>4</v>
      </c>
    </row>
    <row r="60" spans="1:12">
      <c r="A60" s="222"/>
      <c r="B60" s="223"/>
      <c r="C60" s="223"/>
      <c r="D60" s="174"/>
      <c r="E60" s="177"/>
      <c r="F60" s="182"/>
      <c r="G60" s="62"/>
      <c r="H60" s="63"/>
      <c r="I60" s="63"/>
      <c r="J60" s="407" t="s">
        <v>1473</v>
      </c>
      <c r="K60" s="408" t="s">
        <v>1474</v>
      </c>
      <c r="L60" s="409">
        <v>6</v>
      </c>
    </row>
    <row r="61" spans="1:12">
      <c r="A61" s="222"/>
      <c r="B61" s="223"/>
      <c r="C61" s="223"/>
      <c r="D61" s="174"/>
      <c r="E61" s="177"/>
      <c r="F61" s="182"/>
      <c r="G61" s="62"/>
      <c r="H61" s="63"/>
      <c r="I61" s="63"/>
      <c r="J61" s="407" t="s">
        <v>1475</v>
      </c>
      <c r="K61" s="408" t="s">
        <v>1476</v>
      </c>
      <c r="L61" s="409">
        <v>2</v>
      </c>
    </row>
    <row r="62" spans="1:12">
      <c r="A62" s="222"/>
      <c r="B62" s="223"/>
      <c r="C62" s="223"/>
      <c r="D62" s="174"/>
      <c r="E62" s="177"/>
      <c r="F62" s="182"/>
      <c r="G62" s="62"/>
      <c r="H62" s="63"/>
      <c r="I62" s="63"/>
      <c r="J62" s="407" t="s">
        <v>2091</v>
      </c>
      <c r="K62" s="408" t="s">
        <v>2092</v>
      </c>
      <c r="L62" s="409">
        <v>1.8</v>
      </c>
    </row>
    <row r="63" spans="1:12">
      <c r="A63" s="222"/>
      <c r="B63" s="223"/>
      <c r="C63" s="223"/>
      <c r="D63" s="174"/>
      <c r="E63" s="177"/>
      <c r="F63" s="182"/>
      <c r="G63" s="62"/>
      <c r="H63" s="63"/>
      <c r="I63" s="63"/>
      <c r="J63" s="407" t="s">
        <v>1653</v>
      </c>
      <c r="K63" s="408" t="s">
        <v>1654</v>
      </c>
      <c r="L63" s="409">
        <v>2.5</v>
      </c>
    </row>
    <row r="64" spans="1:12">
      <c r="A64" s="222"/>
      <c r="B64" s="223"/>
      <c r="C64" s="223"/>
      <c r="D64" s="174"/>
      <c r="E64" s="177"/>
      <c r="F64" s="182"/>
      <c r="G64" s="62"/>
      <c r="H64" s="63"/>
      <c r="I64" s="63"/>
      <c r="J64" s="407" t="s">
        <v>1668</v>
      </c>
      <c r="K64" s="408" t="s">
        <v>1669</v>
      </c>
      <c r="L64" s="409">
        <v>5</v>
      </c>
    </row>
    <row r="65" spans="1:12">
      <c r="A65" s="222"/>
      <c r="B65" s="223"/>
      <c r="C65" s="223"/>
      <c r="D65" s="174"/>
      <c r="E65" s="177"/>
      <c r="F65" s="182"/>
      <c r="G65" s="62"/>
      <c r="H65" s="63"/>
      <c r="I65" s="63"/>
      <c r="J65" s="407" t="s">
        <v>1692</v>
      </c>
      <c r="K65" s="408" t="s">
        <v>1693</v>
      </c>
      <c r="L65" s="409">
        <v>6.3</v>
      </c>
    </row>
    <row r="66" spans="1:12">
      <c r="A66" s="222"/>
      <c r="B66" s="223"/>
      <c r="C66" s="223"/>
      <c r="D66" s="174"/>
      <c r="E66" s="177"/>
      <c r="F66" s="182"/>
      <c r="G66" s="62"/>
      <c r="H66" s="63"/>
      <c r="I66" s="63"/>
      <c r="J66" s="407" t="s">
        <v>1694</v>
      </c>
      <c r="K66" s="408" t="s">
        <v>1695</v>
      </c>
      <c r="L66" s="409">
        <v>8</v>
      </c>
    </row>
    <row r="67" spans="1:12">
      <c r="A67" s="222"/>
      <c r="B67" s="223"/>
      <c r="C67" s="223"/>
      <c r="D67" s="174"/>
      <c r="E67" s="177"/>
      <c r="F67" s="182"/>
      <c r="G67" s="62"/>
      <c r="H67" s="63"/>
      <c r="I67" s="63"/>
      <c r="J67" s="407" t="s">
        <v>1685</v>
      </c>
      <c r="K67" s="408" t="s">
        <v>1686</v>
      </c>
      <c r="L67" s="409">
        <v>8</v>
      </c>
    </row>
    <row r="68" spans="1:12">
      <c r="A68" s="222"/>
      <c r="B68" s="223"/>
      <c r="C68" s="223"/>
      <c r="D68" s="174"/>
      <c r="E68" s="177"/>
      <c r="F68" s="182"/>
      <c r="G68" s="62"/>
      <c r="H68" s="63"/>
      <c r="I68" s="63"/>
      <c r="J68" s="407" t="s">
        <v>1674</v>
      </c>
      <c r="K68" s="408" t="s">
        <v>1675</v>
      </c>
      <c r="L68" s="409">
        <v>2.8</v>
      </c>
    </row>
    <row r="69" spans="1:12">
      <c r="A69" s="222"/>
      <c r="B69" s="223"/>
      <c r="C69" s="223"/>
      <c r="D69" s="174"/>
      <c r="E69" s="177"/>
      <c r="F69" s="182"/>
      <c r="G69" s="62"/>
      <c r="H69" s="63"/>
      <c r="I69" s="63"/>
      <c r="J69" s="407" t="s">
        <v>1676</v>
      </c>
      <c r="K69" s="408" t="s">
        <v>1678</v>
      </c>
      <c r="L69" s="409">
        <v>4.5</v>
      </c>
    </row>
    <row r="70" spans="1:12">
      <c r="A70" s="222"/>
      <c r="B70" s="223"/>
      <c r="C70" s="223"/>
      <c r="D70" s="174"/>
      <c r="E70" s="177"/>
      <c r="F70" s="182"/>
      <c r="G70" s="62"/>
      <c r="H70" s="63"/>
      <c r="I70" s="63"/>
      <c r="J70" s="407" t="s">
        <v>1677</v>
      </c>
      <c r="K70" s="408" t="s">
        <v>1679</v>
      </c>
      <c r="L70" s="409">
        <v>6.5</v>
      </c>
    </row>
    <row r="71" spans="1:12">
      <c r="A71" s="222"/>
      <c r="B71" s="225"/>
      <c r="C71" s="225"/>
      <c r="D71" s="195"/>
      <c r="E71" s="196"/>
      <c r="F71" s="197"/>
      <c r="G71" s="64"/>
      <c r="H71" s="65"/>
      <c r="I71" s="65"/>
      <c r="J71" s="379" t="s">
        <v>1728</v>
      </c>
      <c r="K71" s="380" t="s">
        <v>1729</v>
      </c>
      <c r="L71" s="381">
        <v>4.3</v>
      </c>
    </row>
    <row r="72" spans="1:12">
      <c r="A72" s="222"/>
      <c r="B72" s="223" t="s">
        <v>323</v>
      </c>
      <c r="C72" s="223" t="s">
        <v>324</v>
      </c>
      <c r="D72" s="176" t="s">
        <v>303</v>
      </c>
      <c r="E72" s="31"/>
      <c r="F72" s="32"/>
      <c r="G72" s="62">
        <f>MEDIAN(L72:L75)</f>
        <v>3.25</v>
      </c>
      <c r="H72" s="63" t="s">
        <v>1048</v>
      </c>
      <c r="I72" s="63" t="s">
        <v>1047</v>
      </c>
      <c r="J72" s="170" t="s">
        <v>1432</v>
      </c>
      <c r="K72" s="171" t="s">
        <v>1433</v>
      </c>
      <c r="L72" s="184">
        <v>1.8</v>
      </c>
    </row>
    <row r="73" spans="1:12">
      <c r="A73" s="222"/>
      <c r="B73" s="223"/>
      <c r="C73" s="224"/>
      <c r="D73" s="173"/>
      <c r="E73" s="180"/>
      <c r="F73" s="181"/>
      <c r="G73" s="62"/>
      <c r="H73" s="63"/>
      <c r="I73" s="63"/>
      <c r="J73" s="170" t="s">
        <v>1305</v>
      </c>
      <c r="K73" s="171" t="s">
        <v>1306</v>
      </c>
      <c r="L73" s="184">
        <v>3</v>
      </c>
    </row>
    <row r="74" spans="1:12">
      <c r="A74" s="222"/>
      <c r="B74" s="223"/>
      <c r="C74" s="223"/>
      <c r="D74" s="174"/>
      <c r="E74" s="177"/>
      <c r="F74" s="182"/>
      <c r="G74" s="62"/>
      <c r="H74" s="63"/>
      <c r="I74" s="63"/>
      <c r="J74" s="170" t="s">
        <v>1608</v>
      </c>
      <c r="K74" s="171" t="s">
        <v>1609</v>
      </c>
      <c r="L74" s="184">
        <v>3.5</v>
      </c>
    </row>
    <row r="75" spans="1:12">
      <c r="A75" s="222"/>
      <c r="B75" s="225"/>
      <c r="C75" s="225"/>
      <c r="D75" s="195"/>
      <c r="E75" s="196"/>
      <c r="F75" s="197"/>
      <c r="G75" s="64"/>
      <c r="H75" s="65"/>
      <c r="I75" s="65"/>
      <c r="J75" s="198" t="s">
        <v>1712</v>
      </c>
      <c r="K75" s="199" t="s">
        <v>1713</v>
      </c>
      <c r="L75" s="200">
        <v>4.5</v>
      </c>
    </row>
    <row r="76" spans="1:12" ht="15" thickBot="1">
      <c r="A76" s="230"/>
      <c r="B76" s="231" t="s">
        <v>304</v>
      </c>
      <c r="C76" s="231"/>
      <c r="D76" s="237" t="s">
        <v>305</v>
      </c>
      <c r="E76" s="238"/>
      <c r="F76" s="239"/>
      <c r="G76" s="69">
        <v>4.4000000000000004</v>
      </c>
      <c r="H76" s="70" t="s">
        <v>1048</v>
      </c>
      <c r="I76" s="70" t="s">
        <v>1047</v>
      </c>
      <c r="J76" s="188"/>
      <c r="K76" s="189"/>
      <c r="L76" s="190"/>
    </row>
    <row r="77" spans="1:12" s="165" customFormat="1" ht="15">
      <c r="A77" s="163" t="s">
        <v>325</v>
      </c>
      <c r="B77" s="77"/>
      <c r="C77" s="73"/>
      <c r="D77" s="240" t="s">
        <v>306</v>
      </c>
      <c r="E77" s="152"/>
      <c r="F77" s="214"/>
      <c r="G77" s="9">
        <f>G78</f>
        <v>1.8</v>
      </c>
      <c r="H77" s="10" t="s">
        <v>1048</v>
      </c>
      <c r="I77" s="10" t="s">
        <v>1048</v>
      </c>
      <c r="J77" s="11"/>
      <c r="K77" s="12"/>
      <c r="L77" s="13"/>
    </row>
    <row r="78" spans="1:12">
      <c r="A78" s="222"/>
      <c r="B78" s="223" t="s">
        <v>326</v>
      </c>
      <c r="C78" s="223" t="s">
        <v>327</v>
      </c>
      <c r="D78" s="174" t="s">
        <v>307</v>
      </c>
      <c r="E78" s="177"/>
      <c r="F78" s="182"/>
      <c r="G78" s="62">
        <f>MEDIAN(L78:L80)</f>
        <v>1.8</v>
      </c>
      <c r="H78" s="63" t="s">
        <v>1048</v>
      </c>
      <c r="I78" s="63" t="s">
        <v>1048</v>
      </c>
      <c r="J78" s="170" t="s">
        <v>1463</v>
      </c>
      <c r="K78" s="171" t="s">
        <v>1464</v>
      </c>
      <c r="L78" s="184">
        <v>2.2999999999999998</v>
      </c>
    </row>
    <row r="79" spans="1:12">
      <c r="A79" s="74"/>
      <c r="B79" s="223"/>
      <c r="C79" s="223"/>
      <c r="D79" s="172"/>
      <c r="E79" s="178"/>
      <c r="F79" s="179"/>
      <c r="G79" s="62"/>
      <c r="H79" s="63"/>
      <c r="I79" s="63"/>
      <c r="J79" s="170" t="s">
        <v>1051</v>
      </c>
      <c r="K79" s="171" t="s">
        <v>1052</v>
      </c>
      <c r="L79" s="184">
        <v>1.8</v>
      </c>
    </row>
    <row r="80" spans="1:12" ht="15" thickBot="1">
      <c r="A80" s="74"/>
      <c r="B80" s="223"/>
      <c r="C80" s="223"/>
      <c r="D80" s="172"/>
      <c r="E80" s="178"/>
      <c r="F80" s="179"/>
      <c r="G80" s="62"/>
      <c r="H80" s="63"/>
      <c r="I80" s="63"/>
      <c r="J80" s="170" t="s">
        <v>1053</v>
      </c>
      <c r="K80" s="171" t="s">
        <v>1054</v>
      </c>
      <c r="L80" s="184">
        <v>1.5</v>
      </c>
    </row>
    <row r="81" spans="1:12" s="165" customFormat="1" ht="15">
      <c r="A81" s="163" t="s">
        <v>328</v>
      </c>
      <c r="B81" s="77"/>
      <c r="C81" s="77"/>
      <c r="D81" s="241" t="s">
        <v>308</v>
      </c>
      <c r="E81" s="242"/>
      <c r="F81" s="243"/>
      <c r="G81" s="9">
        <f>MEDIAN(G82,G85)</f>
        <v>1.575</v>
      </c>
      <c r="H81" s="10" t="s">
        <v>1048</v>
      </c>
      <c r="I81" s="10" t="s">
        <v>1048</v>
      </c>
      <c r="J81" s="11"/>
      <c r="K81" s="12"/>
      <c r="L81" s="13"/>
    </row>
    <row r="82" spans="1:12">
      <c r="A82" s="222"/>
      <c r="B82" s="223" t="s">
        <v>329</v>
      </c>
      <c r="C82" s="223" t="s">
        <v>330</v>
      </c>
      <c r="D82" s="174" t="s">
        <v>309</v>
      </c>
      <c r="E82" s="177"/>
      <c r="F82" s="182"/>
      <c r="G82" s="62">
        <f>MEDIAN(L82:L84)</f>
        <v>1.5</v>
      </c>
      <c r="H82" s="63" t="s">
        <v>1048</v>
      </c>
      <c r="I82" s="63" t="s">
        <v>1048</v>
      </c>
      <c r="J82" s="170" t="s">
        <v>1118</v>
      </c>
      <c r="K82" s="171" t="s">
        <v>1119</v>
      </c>
      <c r="L82" s="184">
        <v>1.3</v>
      </c>
    </row>
    <row r="83" spans="1:12">
      <c r="A83" s="222"/>
      <c r="B83" s="223"/>
      <c r="C83" s="223"/>
      <c r="D83" s="176"/>
      <c r="E83" s="31"/>
      <c r="F83" s="32"/>
      <c r="G83" s="62"/>
      <c r="H83" s="63"/>
      <c r="I83" s="63"/>
      <c r="J83" s="170" t="s">
        <v>1051</v>
      </c>
      <c r="K83" s="171" t="s">
        <v>1052</v>
      </c>
      <c r="L83" s="184">
        <v>1.8</v>
      </c>
    </row>
    <row r="84" spans="1:12">
      <c r="A84" s="222"/>
      <c r="B84" s="225"/>
      <c r="C84" s="225"/>
      <c r="D84" s="219"/>
      <c r="E84" s="35"/>
      <c r="F84" s="36"/>
      <c r="G84" s="64"/>
      <c r="H84" s="65"/>
      <c r="I84" s="65"/>
      <c r="J84" s="198" t="s">
        <v>1053</v>
      </c>
      <c r="K84" s="199" t="s">
        <v>1054</v>
      </c>
      <c r="L84" s="200">
        <v>1.5</v>
      </c>
    </row>
    <row r="85" spans="1:12">
      <c r="A85" s="222"/>
      <c r="B85" s="223" t="s">
        <v>331</v>
      </c>
      <c r="C85" s="223" t="s">
        <v>332</v>
      </c>
      <c r="D85" s="174" t="s">
        <v>310</v>
      </c>
      <c r="E85" s="177"/>
      <c r="F85" s="182"/>
      <c r="G85" s="62">
        <f>MEDIAN(L85:L88)</f>
        <v>1.65</v>
      </c>
      <c r="H85" s="63" t="s">
        <v>1048</v>
      </c>
      <c r="I85" s="63" t="s">
        <v>1048</v>
      </c>
      <c r="J85" s="170" t="s">
        <v>1120</v>
      </c>
      <c r="K85" s="171" t="s">
        <v>1121</v>
      </c>
      <c r="L85" s="184">
        <v>1.3</v>
      </c>
    </row>
    <row r="86" spans="1:12">
      <c r="A86" s="222"/>
      <c r="B86" s="223"/>
      <c r="C86" s="223"/>
      <c r="D86" s="176"/>
      <c r="E86" s="31"/>
      <c r="F86" s="32"/>
      <c r="G86" s="62"/>
      <c r="H86" s="63"/>
      <c r="I86" s="63"/>
      <c r="J86" s="170" t="s">
        <v>1051</v>
      </c>
      <c r="K86" s="171" t="s">
        <v>1052</v>
      </c>
      <c r="L86" s="184">
        <v>1.8</v>
      </c>
    </row>
    <row r="87" spans="1:12">
      <c r="A87" s="222"/>
      <c r="B87" s="223"/>
      <c r="C87" s="223"/>
      <c r="D87" s="176"/>
      <c r="E87" s="31"/>
      <c r="F87" s="32"/>
      <c r="G87" s="62"/>
      <c r="H87" s="63"/>
      <c r="I87" s="63"/>
      <c r="J87" s="170" t="s">
        <v>1053</v>
      </c>
      <c r="K87" s="171" t="s">
        <v>1054</v>
      </c>
      <c r="L87" s="184">
        <v>1.5</v>
      </c>
    </row>
    <row r="88" spans="1:12" ht="15" thickBot="1">
      <c r="A88" s="222"/>
      <c r="B88" s="223"/>
      <c r="C88" s="223"/>
      <c r="D88" s="176"/>
      <c r="E88" s="31"/>
      <c r="F88" s="32"/>
      <c r="G88" s="62"/>
      <c r="H88" s="63"/>
      <c r="I88" s="63"/>
      <c r="J88" s="421" t="s">
        <v>1497</v>
      </c>
      <c r="K88" s="422" t="s">
        <v>1498</v>
      </c>
      <c r="L88" s="423">
        <v>2.5</v>
      </c>
    </row>
    <row r="89" spans="1:12" s="165" customFormat="1" ht="15">
      <c r="A89" s="163" t="s">
        <v>333</v>
      </c>
      <c r="B89" s="77"/>
      <c r="C89" s="77"/>
      <c r="D89" s="6" t="s">
        <v>311</v>
      </c>
      <c r="E89" s="7"/>
      <c r="F89" s="8"/>
      <c r="G89" s="9" t="s">
        <v>2075</v>
      </c>
      <c r="H89" s="10" t="s">
        <v>1048</v>
      </c>
      <c r="I89" s="10" t="s">
        <v>2075</v>
      </c>
      <c r="J89" s="11"/>
      <c r="K89" s="12"/>
      <c r="L89" s="13"/>
    </row>
    <row r="90" spans="1:12" ht="15" thickBot="1">
      <c r="A90" s="222"/>
      <c r="B90" s="223" t="s">
        <v>334</v>
      </c>
      <c r="C90" s="223" t="s">
        <v>335</v>
      </c>
      <c r="D90" s="174" t="s">
        <v>311</v>
      </c>
      <c r="E90" s="177"/>
      <c r="F90" s="182"/>
      <c r="G90" s="62" t="s">
        <v>2075</v>
      </c>
      <c r="H90" s="63" t="s">
        <v>1048</v>
      </c>
      <c r="I90" s="63" t="s">
        <v>2075</v>
      </c>
      <c r="J90" s="170"/>
      <c r="K90" s="171"/>
      <c r="L90" s="184"/>
    </row>
    <row r="91" spans="1:12" s="165" customFormat="1" ht="15">
      <c r="A91" s="163" t="s">
        <v>336</v>
      </c>
      <c r="B91" s="77"/>
      <c r="C91" s="77"/>
      <c r="D91" s="241" t="s">
        <v>312</v>
      </c>
      <c r="E91" s="242"/>
      <c r="F91" s="243"/>
      <c r="G91" s="9">
        <f>G92</f>
        <v>3.7749999999999999</v>
      </c>
      <c r="H91" s="10" t="s">
        <v>1048</v>
      </c>
      <c r="I91" s="10" t="s">
        <v>1047</v>
      </c>
      <c r="J91" s="11"/>
      <c r="K91" s="12"/>
      <c r="L91" s="13"/>
    </row>
    <row r="92" spans="1:12" ht="15" thickBot="1">
      <c r="A92" s="230"/>
      <c r="B92" s="233" t="s">
        <v>338</v>
      </c>
      <c r="C92" s="231" t="s">
        <v>337</v>
      </c>
      <c r="D92" s="185" t="s">
        <v>312</v>
      </c>
      <c r="E92" s="186"/>
      <c r="F92" s="187"/>
      <c r="G92" s="69">
        <f>MEDIAN(G4,G46,G59,G72,G76,G78,G82,G85)</f>
        <v>3.7749999999999999</v>
      </c>
      <c r="H92" s="70" t="s">
        <v>1048</v>
      </c>
      <c r="I92" s="70" t="s">
        <v>1047</v>
      </c>
      <c r="J92" s="188"/>
      <c r="K92" s="189"/>
      <c r="L92" s="190"/>
    </row>
    <row r="94" spans="1:12">
      <c r="A94" s="168" t="s">
        <v>182</v>
      </c>
    </row>
    <row r="95" spans="1:12">
      <c r="A95" s="168" t="s">
        <v>183</v>
      </c>
    </row>
  </sheetData>
  <sheetProtection algorithmName="SHA-512" hashValue="iiMnhuZrPxXHCxTuOCSUqqd9MoIjdwEu7RNsDANmM98mqh98CXRgpqBoTabAWFXOs/62PfIuHCQpGM2yc+plKQ==" saltValue="czq5zamGQcqVjxNDT5eNyg==" spinCount="100000" sheet="1" formatCells="0" formatColumns="0" formatRows="0" insertColumns="0" insertRows="0" insertHyperlinks="0" deleteColumns="0" deleteRows="0" sort="0" autoFilter="0" pivotTables="0"/>
  <mergeCells count="7">
    <mergeCell ref="J1:L1"/>
    <mergeCell ref="E1:F1"/>
    <mergeCell ref="A1:D1"/>
    <mergeCell ref="A2:C2"/>
    <mergeCell ref="G1:G2"/>
    <mergeCell ref="H1:H2"/>
    <mergeCell ref="I1:I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31"/>
  <sheetViews>
    <sheetView zoomScaleNormal="100" workbookViewId="0">
      <selection sqref="A1:D1"/>
    </sheetView>
  </sheetViews>
  <sheetFormatPr defaultRowHeight="14.25"/>
  <cols>
    <col min="1" max="3" width="7.42578125" style="79" customWidth="1"/>
    <col min="4" max="4" width="74.5703125" style="78" customWidth="1"/>
    <col min="5" max="5" width="7" style="79" customWidth="1"/>
    <col min="6" max="6" width="102.42578125" style="78" bestFit="1" customWidth="1"/>
    <col min="7" max="7" width="9.85546875" style="78" customWidth="1"/>
    <col min="8" max="8" width="11.7109375" style="78" customWidth="1"/>
    <col min="9" max="9" width="14" style="78" customWidth="1"/>
    <col min="10" max="10" width="7.42578125" style="79" customWidth="1"/>
    <col min="11" max="11" width="191" style="78" customWidth="1"/>
    <col min="12" max="12" width="7.42578125" style="78" customWidth="1"/>
    <col min="13" max="16384" width="9.140625" style="78"/>
  </cols>
  <sheetData>
    <row r="1" spans="1:12">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4" t="s">
        <v>44</v>
      </c>
      <c r="E2" s="5" t="s">
        <v>0</v>
      </c>
      <c r="F2" s="5" t="s">
        <v>44</v>
      </c>
      <c r="G2" s="536"/>
      <c r="H2" s="536"/>
      <c r="I2" s="536"/>
      <c r="J2" s="49" t="s">
        <v>0</v>
      </c>
      <c r="K2" s="50" t="s">
        <v>1024</v>
      </c>
      <c r="L2" s="51" t="s">
        <v>45</v>
      </c>
    </row>
    <row r="3" spans="1:12" s="165" customFormat="1" ht="15">
      <c r="A3" s="163" t="s">
        <v>382</v>
      </c>
      <c r="B3" s="72"/>
      <c r="C3" s="77"/>
      <c r="D3" s="240" t="s">
        <v>339</v>
      </c>
      <c r="E3" s="152"/>
      <c r="F3" s="214"/>
      <c r="G3" s="9">
        <f>MEDIAN(G4,G26)</f>
        <v>2.5</v>
      </c>
      <c r="H3" s="10" t="s">
        <v>1048</v>
      </c>
      <c r="I3" s="10" t="s">
        <v>1047</v>
      </c>
      <c r="J3" s="11"/>
      <c r="K3" s="12"/>
      <c r="L3" s="256"/>
    </row>
    <row r="4" spans="1:12">
      <c r="A4" s="222"/>
      <c r="B4" s="236" t="s">
        <v>383</v>
      </c>
      <c r="C4" s="227"/>
      <c r="D4" s="201" t="s">
        <v>340</v>
      </c>
      <c r="E4" s="202"/>
      <c r="F4" s="203"/>
      <c r="G4" s="64">
        <f>MEDIAN(G5,G9,G15)</f>
        <v>3</v>
      </c>
      <c r="H4" s="65" t="s">
        <v>1048</v>
      </c>
      <c r="I4" s="65" t="s">
        <v>1047</v>
      </c>
      <c r="J4" s="198"/>
      <c r="K4" s="199"/>
      <c r="L4" s="257"/>
    </row>
    <row r="5" spans="1:12">
      <c r="A5" s="222"/>
      <c r="B5" s="223"/>
      <c r="C5" s="223" t="s">
        <v>384</v>
      </c>
      <c r="D5" s="174" t="s">
        <v>341</v>
      </c>
      <c r="E5" s="177"/>
      <c r="F5" s="182"/>
      <c r="G5" s="62">
        <f>MEDIAN(L5:L8)</f>
        <v>3</v>
      </c>
      <c r="H5" s="63" t="s">
        <v>1048</v>
      </c>
      <c r="I5" s="63" t="s">
        <v>1047</v>
      </c>
      <c r="J5" s="170" t="s">
        <v>1372</v>
      </c>
      <c r="K5" s="171" t="s">
        <v>1373</v>
      </c>
      <c r="L5" s="184">
        <v>3.5</v>
      </c>
    </row>
    <row r="6" spans="1:12">
      <c r="A6" s="74"/>
      <c r="B6" s="223"/>
      <c r="C6" s="223"/>
      <c r="D6" s="175"/>
      <c r="E6" s="180"/>
      <c r="F6" s="183"/>
      <c r="G6" s="62"/>
      <c r="H6" s="63"/>
      <c r="I6" s="63"/>
      <c r="J6" s="170" t="s">
        <v>1374</v>
      </c>
      <c r="K6" s="171" t="s">
        <v>1375</v>
      </c>
      <c r="L6" s="184">
        <v>2</v>
      </c>
    </row>
    <row r="7" spans="1:12">
      <c r="A7" s="74"/>
      <c r="B7" s="223"/>
      <c r="C7" s="223"/>
      <c r="D7" s="175"/>
      <c r="E7" s="180"/>
      <c r="F7" s="183"/>
      <c r="G7" s="62"/>
      <c r="H7" s="63"/>
      <c r="I7" s="63"/>
      <c r="J7" s="170" t="s">
        <v>1378</v>
      </c>
      <c r="K7" s="171" t="s">
        <v>1379</v>
      </c>
      <c r="L7" s="184">
        <v>2.5</v>
      </c>
    </row>
    <row r="8" spans="1:12">
      <c r="A8" s="74"/>
      <c r="B8" s="223"/>
      <c r="C8" s="225"/>
      <c r="D8" s="201"/>
      <c r="E8" s="202"/>
      <c r="F8" s="203"/>
      <c r="G8" s="64"/>
      <c r="H8" s="65"/>
      <c r="I8" s="65"/>
      <c r="J8" s="198" t="s">
        <v>1629</v>
      </c>
      <c r="K8" s="199" t="s">
        <v>1630</v>
      </c>
      <c r="L8" s="200">
        <v>3.5</v>
      </c>
    </row>
    <row r="9" spans="1:12">
      <c r="A9" s="222"/>
      <c r="B9" s="223"/>
      <c r="C9" s="223" t="s">
        <v>385</v>
      </c>
      <c r="D9" s="174" t="s">
        <v>342</v>
      </c>
      <c r="E9" s="177"/>
      <c r="F9" s="182"/>
      <c r="G9" s="62">
        <f>MEDIAN(L9:L14)</f>
        <v>3</v>
      </c>
      <c r="H9" s="63" t="s">
        <v>1048</v>
      </c>
      <c r="I9" s="63" t="s">
        <v>1047</v>
      </c>
      <c r="J9" s="170" t="s">
        <v>1374</v>
      </c>
      <c r="K9" s="171" t="s">
        <v>1375</v>
      </c>
      <c r="L9" s="184">
        <v>2</v>
      </c>
    </row>
    <row r="10" spans="1:12">
      <c r="A10" s="222"/>
      <c r="B10" s="223"/>
      <c r="C10" s="223"/>
      <c r="D10" s="174"/>
      <c r="E10" s="177"/>
      <c r="F10" s="182"/>
      <c r="G10" s="62"/>
      <c r="H10" s="63"/>
      <c r="I10" s="63"/>
      <c r="J10" s="170" t="s">
        <v>1376</v>
      </c>
      <c r="K10" s="171" t="s">
        <v>1377</v>
      </c>
      <c r="L10" s="184">
        <v>2.5</v>
      </c>
    </row>
    <row r="11" spans="1:12">
      <c r="A11" s="222"/>
      <c r="B11" s="223"/>
      <c r="C11" s="223"/>
      <c r="D11" s="174"/>
      <c r="E11" s="177"/>
      <c r="F11" s="182"/>
      <c r="G11" s="62"/>
      <c r="H11" s="63"/>
      <c r="I11" s="63"/>
      <c r="J11" s="170" t="s">
        <v>1629</v>
      </c>
      <c r="K11" s="171" t="s">
        <v>1630</v>
      </c>
      <c r="L11" s="184">
        <v>3.5</v>
      </c>
    </row>
    <row r="12" spans="1:12">
      <c r="A12" s="222"/>
      <c r="B12" s="223"/>
      <c r="C12" s="223"/>
      <c r="D12" s="174"/>
      <c r="E12" s="177"/>
      <c r="F12" s="182"/>
      <c r="G12" s="62"/>
      <c r="H12" s="63"/>
      <c r="I12" s="63"/>
      <c r="J12" s="170" t="s">
        <v>1631</v>
      </c>
      <c r="K12" s="171" t="s">
        <v>1632</v>
      </c>
      <c r="L12" s="184">
        <v>3.5</v>
      </c>
    </row>
    <row r="13" spans="1:12">
      <c r="A13" s="222"/>
      <c r="B13" s="223"/>
      <c r="C13" s="223"/>
      <c r="D13" s="174"/>
      <c r="E13" s="177"/>
      <c r="F13" s="182"/>
      <c r="G13" s="62"/>
      <c r="H13" s="63"/>
      <c r="I13" s="63"/>
      <c r="J13" s="170" t="s">
        <v>1657</v>
      </c>
      <c r="K13" s="171" t="s">
        <v>1658</v>
      </c>
      <c r="L13" s="184">
        <v>2</v>
      </c>
    </row>
    <row r="14" spans="1:12">
      <c r="A14" s="222"/>
      <c r="B14" s="223"/>
      <c r="C14" s="225"/>
      <c r="D14" s="195"/>
      <c r="E14" s="196"/>
      <c r="F14" s="197"/>
      <c r="G14" s="64"/>
      <c r="H14" s="65"/>
      <c r="I14" s="65"/>
      <c r="J14" s="198" t="s">
        <v>1633</v>
      </c>
      <c r="K14" s="199" t="s">
        <v>1634</v>
      </c>
      <c r="L14" s="200">
        <v>3.5</v>
      </c>
    </row>
    <row r="15" spans="1:12">
      <c r="A15" s="222"/>
      <c r="B15" s="223"/>
      <c r="C15" s="223" t="s">
        <v>386</v>
      </c>
      <c r="D15" s="174" t="s">
        <v>343</v>
      </c>
      <c r="E15" s="177"/>
      <c r="F15" s="182"/>
      <c r="G15" s="62">
        <f>MEDIAN(L15:L23)</f>
        <v>2.5</v>
      </c>
      <c r="H15" s="63" t="s">
        <v>1048</v>
      </c>
      <c r="I15" s="63" t="s">
        <v>1047</v>
      </c>
      <c r="J15" s="170" t="s">
        <v>1396</v>
      </c>
      <c r="K15" s="171" t="s">
        <v>1397</v>
      </c>
      <c r="L15" s="184">
        <v>3.3</v>
      </c>
    </row>
    <row r="16" spans="1:12">
      <c r="A16" s="74"/>
      <c r="B16" s="223"/>
      <c r="C16" s="223"/>
      <c r="D16" s="175"/>
      <c r="E16" s="180"/>
      <c r="F16" s="183"/>
      <c r="G16" s="62"/>
      <c r="H16" s="63"/>
      <c r="I16" s="63"/>
      <c r="J16" s="170" t="s">
        <v>1400</v>
      </c>
      <c r="K16" s="171" t="s">
        <v>1401</v>
      </c>
      <c r="L16" s="184">
        <v>1.8</v>
      </c>
    </row>
    <row r="17" spans="1:12">
      <c r="A17" s="74"/>
      <c r="B17" s="223"/>
      <c r="C17" s="223"/>
      <c r="D17" s="175"/>
      <c r="E17" s="180"/>
      <c r="F17" s="183"/>
      <c r="G17" s="62"/>
      <c r="H17" s="63"/>
      <c r="I17" s="63"/>
      <c r="J17" s="170" t="s">
        <v>1402</v>
      </c>
      <c r="K17" s="171" t="s">
        <v>1403</v>
      </c>
      <c r="L17" s="184">
        <v>2.5</v>
      </c>
    </row>
    <row r="18" spans="1:12">
      <c r="A18" s="222"/>
      <c r="B18" s="223"/>
      <c r="C18" s="223"/>
      <c r="D18" s="174"/>
      <c r="E18" s="177"/>
      <c r="F18" s="182"/>
      <c r="G18" s="62"/>
      <c r="H18" s="63"/>
      <c r="I18" s="63"/>
      <c r="J18" s="170" t="s">
        <v>1376</v>
      </c>
      <c r="K18" s="171" t="s">
        <v>1377</v>
      </c>
      <c r="L18" s="184">
        <v>2.5</v>
      </c>
    </row>
    <row r="19" spans="1:12">
      <c r="A19" s="74"/>
      <c r="B19" s="223"/>
      <c r="C19" s="223"/>
      <c r="D19" s="175"/>
      <c r="E19" s="180"/>
      <c r="F19" s="183"/>
      <c r="G19" s="62"/>
      <c r="H19" s="63"/>
      <c r="I19" s="63"/>
      <c r="J19" s="170" t="s">
        <v>1629</v>
      </c>
      <c r="K19" s="171" t="s">
        <v>1630</v>
      </c>
      <c r="L19" s="184">
        <v>3.5</v>
      </c>
    </row>
    <row r="20" spans="1:12">
      <c r="A20" s="74"/>
      <c r="B20" s="223"/>
      <c r="C20" s="223"/>
      <c r="D20" s="175"/>
      <c r="E20" s="180"/>
      <c r="F20" s="183"/>
      <c r="G20" s="62"/>
      <c r="H20" s="63"/>
      <c r="I20" s="63"/>
      <c r="J20" s="170" t="s">
        <v>1388</v>
      </c>
      <c r="K20" s="171" t="s">
        <v>1389</v>
      </c>
      <c r="L20" s="184">
        <v>2.5</v>
      </c>
    </row>
    <row r="21" spans="1:12">
      <c r="A21" s="74"/>
      <c r="B21" s="223"/>
      <c r="C21" s="223"/>
      <c r="D21" s="175"/>
      <c r="E21" s="180"/>
      <c r="F21" s="183"/>
      <c r="G21" s="62"/>
      <c r="H21" s="63"/>
      <c r="I21" s="63"/>
      <c r="J21" s="170" t="s">
        <v>1398</v>
      </c>
      <c r="K21" s="171" t="s">
        <v>1399</v>
      </c>
      <c r="L21" s="184">
        <v>2.5</v>
      </c>
    </row>
    <row r="22" spans="1:12">
      <c r="A22" s="74"/>
      <c r="B22" s="223"/>
      <c r="C22" s="223"/>
      <c r="D22" s="175"/>
      <c r="E22" s="180"/>
      <c r="F22" s="183"/>
      <c r="G22" s="62"/>
      <c r="H22" s="63"/>
      <c r="I22" s="63"/>
      <c r="J22" s="170" t="s">
        <v>1404</v>
      </c>
      <c r="K22" s="171" t="s">
        <v>1405</v>
      </c>
      <c r="L22" s="184">
        <v>3.3</v>
      </c>
    </row>
    <row r="23" spans="1:12">
      <c r="A23" s="74"/>
      <c r="B23" s="223"/>
      <c r="C23" s="225"/>
      <c r="D23" s="201"/>
      <c r="E23" s="202"/>
      <c r="F23" s="203"/>
      <c r="G23" s="64"/>
      <c r="H23" s="65"/>
      <c r="I23" s="65"/>
      <c r="J23" s="198" t="s">
        <v>1380</v>
      </c>
      <c r="K23" s="199" t="s">
        <v>1381</v>
      </c>
      <c r="L23" s="200">
        <v>3.3</v>
      </c>
    </row>
    <row r="24" spans="1:12">
      <c r="A24" s="222"/>
      <c r="B24" s="223"/>
      <c r="C24" s="225" t="s">
        <v>387</v>
      </c>
      <c r="D24" s="195" t="s">
        <v>344</v>
      </c>
      <c r="E24" s="196"/>
      <c r="F24" s="197"/>
      <c r="G24" s="64">
        <v>3</v>
      </c>
      <c r="H24" s="65" t="s">
        <v>1048</v>
      </c>
      <c r="I24" s="65" t="s">
        <v>1047</v>
      </c>
      <c r="J24" s="198"/>
      <c r="K24" s="199"/>
      <c r="L24" s="200"/>
    </row>
    <row r="25" spans="1:12">
      <c r="A25" s="222"/>
      <c r="B25" s="225"/>
      <c r="C25" s="225" t="s">
        <v>345</v>
      </c>
      <c r="D25" s="195" t="s">
        <v>346</v>
      </c>
      <c r="E25" s="196"/>
      <c r="F25" s="197"/>
      <c r="G25" s="64">
        <v>3</v>
      </c>
      <c r="H25" s="65" t="s">
        <v>1048</v>
      </c>
      <c r="I25" s="65" t="s">
        <v>1047</v>
      </c>
      <c r="J25" s="198"/>
      <c r="K25" s="199"/>
      <c r="L25" s="200"/>
    </row>
    <row r="26" spans="1:12">
      <c r="A26" s="222"/>
      <c r="B26" s="236" t="s">
        <v>388</v>
      </c>
      <c r="C26" s="258"/>
      <c r="D26" s="195" t="s">
        <v>389</v>
      </c>
      <c r="E26" s="196"/>
      <c r="F26" s="197"/>
      <c r="G26" s="64">
        <f>MEDIAN(G27,G32,G35)</f>
        <v>2</v>
      </c>
      <c r="H26" s="65" t="s">
        <v>1048</v>
      </c>
      <c r="I26" s="65" t="s">
        <v>1047</v>
      </c>
      <c r="J26" s="198"/>
      <c r="K26" s="199"/>
      <c r="L26" s="200"/>
    </row>
    <row r="27" spans="1:12">
      <c r="A27" s="222"/>
      <c r="B27" s="223"/>
      <c r="C27" s="223" t="s">
        <v>390</v>
      </c>
      <c r="D27" s="176" t="s">
        <v>347</v>
      </c>
      <c r="E27" s="31"/>
      <c r="F27" s="32"/>
      <c r="G27" s="62">
        <f>MEDIAN(L27:L31)</f>
        <v>2</v>
      </c>
      <c r="H27" s="63" t="s">
        <v>1048</v>
      </c>
      <c r="I27" s="63" t="s">
        <v>1047</v>
      </c>
      <c r="J27" s="170" t="s">
        <v>1471</v>
      </c>
      <c r="K27" s="171" t="s">
        <v>1472</v>
      </c>
      <c r="L27" s="184">
        <v>3</v>
      </c>
    </row>
    <row r="28" spans="1:12">
      <c r="A28" s="74"/>
      <c r="B28" s="223"/>
      <c r="C28" s="223"/>
      <c r="D28" s="175"/>
      <c r="E28" s="180"/>
      <c r="F28" s="183"/>
      <c r="G28" s="62"/>
      <c r="H28" s="63"/>
      <c r="I28" s="63"/>
      <c r="J28" s="170" t="s">
        <v>1635</v>
      </c>
      <c r="K28" s="171" t="s">
        <v>1636</v>
      </c>
      <c r="L28" s="184">
        <v>2</v>
      </c>
    </row>
    <row r="29" spans="1:12">
      <c r="A29" s="74"/>
      <c r="B29" s="223"/>
      <c r="C29" s="223"/>
      <c r="D29" s="175"/>
      <c r="E29" s="180"/>
      <c r="F29" s="183"/>
      <c r="G29" s="62"/>
      <c r="H29" s="63"/>
      <c r="I29" s="63"/>
      <c r="J29" s="170" t="s">
        <v>1463</v>
      </c>
      <c r="K29" s="171" t="s">
        <v>1464</v>
      </c>
      <c r="L29" s="184">
        <v>2.2999999999999998</v>
      </c>
    </row>
    <row r="30" spans="1:12">
      <c r="A30" s="74"/>
      <c r="B30" s="223"/>
      <c r="C30" s="223"/>
      <c r="D30" s="175"/>
      <c r="E30" s="180"/>
      <c r="F30" s="183"/>
      <c r="G30" s="62"/>
      <c r="H30" s="63"/>
      <c r="I30" s="63"/>
      <c r="J30" s="170" t="s">
        <v>1051</v>
      </c>
      <c r="K30" s="171" t="s">
        <v>1052</v>
      </c>
      <c r="L30" s="184">
        <v>1.8</v>
      </c>
    </row>
    <row r="31" spans="1:12">
      <c r="A31" s="74"/>
      <c r="B31" s="223"/>
      <c r="C31" s="225"/>
      <c r="D31" s="201"/>
      <c r="E31" s="202"/>
      <c r="F31" s="203"/>
      <c r="G31" s="64"/>
      <c r="H31" s="65"/>
      <c r="I31" s="65"/>
      <c r="J31" s="198" t="s">
        <v>1053</v>
      </c>
      <c r="K31" s="199" t="s">
        <v>1054</v>
      </c>
      <c r="L31" s="200">
        <v>1.5</v>
      </c>
    </row>
    <row r="32" spans="1:12">
      <c r="A32" s="222"/>
      <c r="B32" s="223"/>
      <c r="C32" s="223" t="s">
        <v>391</v>
      </c>
      <c r="D32" s="176" t="s">
        <v>348</v>
      </c>
      <c r="E32" s="31"/>
      <c r="F32" s="32"/>
      <c r="G32" s="62">
        <f>MEDIAN(L32:L34)</f>
        <v>3.5</v>
      </c>
      <c r="H32" s="63" t="s">
        <v>1048</v>
      </c>
      <c r="I32" s="63" t="s">
        <v>1047</v>
      </c>
      <c r="J32" s="170" t="s">
        <v>1631</v>
      </c>
      <c r="K32" s="171" t="s">
        <v>1632</v>
      </c>
      <c r="L32" s="184">
        <v>3.5</v>
      </c>
    </row>
    <row r="33" spans="1:12">
      <c r="A33" s="74"/>
      <c r="B33" s="223"/>
      <c r="C33" s="223"/>
      <c r="D33" s="175"/>
      <c r="E33" s="180"/>
      <c r="F33" s="183"/>
      <c r="G33" s="62"/>
      <c r="H33" s="63"/>
      <c r="I33" s="63"/>
      <c r="J33" s="170" t="s">
        <v>1637</v>
      </c>
      <c r="K33" s="171" t="s">
        <v>1638</v>
      </c>
      <c r="L33" s="184">
        <v>3.8</v>
      </c>
    </row>
    <row r="34" spans="1:12">
      <c r="A34" s="74"/>
      <c r="B34" s="223"/>
      <c r="C34" s="225"/>
      <c r="D34" s="201"/>
      <c r="E34" s="202"/>
      <c r="F34" s="203"/>
      <c r="G34" s="64"/>
      <c r="H34" s="65"/>
      <c r="I34" s="65"/>
      <c r="J34" s="198" t="s">
        <v>1051</v>
      </c>
      <c r="K34" s="199" t="s">
        <v>1052</v>
      </c>
      <c r="L34" s="200">
        <v>1.8</v>
      </c>
    </row>
    <row r="35" spans="1:12">
      <c r="A35" s="222"/>
      <c r="B35" s="223"/>
      <c r="C35" s="223" t="s">
        <v>392</v>
      </c>
      <c r="D35" s="174" t="s">
        <v>349</v>
      </c>
      <c r="E35" s="177"/>
      <c r="F35" s="182"/>
      <c r="G35" s="62">
        <f>MEDIAN(L35:L38)</f>
        <v>1.9</v>
      </c>
      <c r="H35" s="63" t="s">
        <v>1048</v>
      </c>
      <c r="I35" s="63" t="s">
        <v>1047</v>
      </c>
      <c r="J35" s="170" t="s">
        <v>1053</v>
      </c>
      <c r="K35" s="171" t="s">
        <v>1054</v>
      </c>
      <c r="L35" s="184">
        <v>1.5</v>
      </c>
    </row>
    <row r="36" spans="1:12">
      <c r="A36" s="74"/>
      <c r="B36" s="223"/>
      <c r="C36" s="223"/>
      <c r="D36" s="175"/>
      <c r="E36" s="180"/>
      <c r="F36" s="183"/>
      <c r="G36" s="62"/>
      <c r="H36" s="63"/>
      <c r="I36" s="63"/>
      <c r="J36" s="170" t="s">
        <v>1051</v>
      </c>
      <c r="K36" s="171" t="s">
        <v>1052</v>
      </c>
      <c r="L36" s="184">
        <v>1.8</v>
      </c>
    </row>
    <row r="37" spans="1:12">
      <c r="A37" s="74"/>
      <c r="B37" s="223"/>
      <c r="C37" s="223"/>
      <c r="D37" s="175"/>
      <c r="E37" s="180"/>
      <c r="F37" s="183"/>
      <c r="G37" s="62"/>
      <c r="H37" s="63"/>
      <c r="I37" s="63"/>
      <c r="J37" s="170" t="s">
        <v>1471</v>
      </c>
      <c r="K37" s="171" t="s">
        <v>1472</v>
      </c>
      <c r="L37" s="184">
        <v>3</v>
      </c>
    </row>
    <row r="38" spans="1:12">
      <c r="A38" s="74"/>
      <c r="B38" s="223"/>
      <c r="C38" s="225"/>
      <c r="D38" s="201"/>
      <c r="E38" s="202"/>
      <c r="F38" s="203"/>
      <c r="G38" s="64"/>
      <c r="H38" s="65"/>
      <c r="I38" s="65"/>
      <c r="J38" s="198" t="s">
        <v>1635</v>
      </c>
      <c r="K38" s="199" t="s">
        <v>1636</v>
      </c>
      <c r="L38" s="200">
        <v>2</v>
      </c>
    </row>
    <row r="39" spans="1:12">
      <c r="A39" s="222"/>
      <c r="B39" s="223"/>
      <c r="C39" s="227" t="s">
        <v>439</v>
      </c>
      <c r="D39" s="201" t="s">
        <v>350</v>
      </c>
      <c r="E39" s="202"/>
      <c r="F39" s="203"/>
      <c r="G39" s="64">
        <v>2</v>
      </c>
      <c r="H39" s="65" t="s">
        <v>1048</v>
      </c>
      <c r="I39" s="65" t="s">
        <v>1047</v>
      </c>
      <c r="J39" s="198"/>
      <c r="K39" s="199"/>
      <c r="L39" s="200"/>
    </row>
    <row r="40" spans="1:12" ht="15" thickBot="1">
      <c r="A40" s="230"/>
      <c r="B40" s="231"/>
      <c r="C40" s="231" t="s">
        <v>351</v>
      </c>
      <c r="D40" s="237" t="s">
        <v>352</v>
      </c>
      <c r="E40" s="238"/>
      <c r="F40" s="239"/>
      <c r="G40" s="69">
        <v>2</v>
      </c>
      <c r="H40" s="70" t="s">
        <v>1048</v>
      </c>
      <c r="I40" s="70" t="s">
        <v>1047</v>
      </c>
      <c r="J40" s="188"/>
      <c r="K40" s="189"/>
      <c r="L40" s="190"/>
    </row>
    <row r="41" spans="1:12" s="165" customFormat="1" ht="15">
      <c r="A41" s="163" t="s">
        <v>393</v>
      </c>
      <c r="B41" s="77"/>
      <c r="C41" s="77"/>
      <c r="D41" s="241" t="s">
        <v>353</v>
      </c>
      <c r="E41" s="152" t="s">
        <v>1897</v>
      </c>
      <c r="F41" s="8" t="s">
        <v>1898</v>
      </c>
      <c r="G41" s="9">
        <f>MEDIAN(G42,G47,G49,G58)</f>
        <v>3</v>
      </c>
      <c r="H41" s="10" t="s">
        <v>1048</v>
      </c>
      <c r="I41" s="10" t="s">
        <v>1047</v>
      </c>
      <c r="J41" s="11"/>
      <c r="K41" s="12"/>
      <c r="L41" s="13"/>
    </row>
    <row r="42" spans="1:12">
      <c r="A42" s="222"/>
      <c r="B42" s="223" t="s">
        <v>394</v>
      </c>
      <c r="C42" s="223" t="s">
        <v>395</v>
      </c>
      <c r="D42" s="174" t="s">
        <v>354</v>
      </c>
      <c r="E42" s="177"/>
      <c r="F42" s="182"/>
      <c r="G42" s="62">
        <f>MEDIAN(L42:L46)</f>
        <v>3</v>
      </c>
      <c r="H42" s="63" t="s">
        <v>1048</v>
      </c>
      <c r="I42" s="63" t="s">
        <v>1047</v>
      </c>
      <c r="J42" s="170" t="s">
        <v>1666</v>
      </c>
      <c r="K42" s="171" t="s">
        <v>1667</v>
      </c>
      <c r="L42" s="184">
        <v>3</v>
      </c>
    </row>
    <row r="43" spans="1:12">
      <c r="A43" s="222"/>
      <c r="B43" s="223"/>
      <c r="C43" s="223"/>
      <c r="D43" s="174"/>
      <c r="E43" s="177"/>
      <c r="F43" s="182"/>
      <c r="G43" s="62"/>
      <c r="H43" s="63"/>
      <c r="I43" s="63"/>
      <c r="J43" s="170" t="s">
        <v>1668</v>
      </c>
      <c r="K43" s="171" t="s">
        <v>1669</v>
      </c>
      <c r="L43" s="184">
        <v>5</v>
      </c>
    </row>
    <row r="44" spans="1:12">
      <c r="A44" s="222"/>
      <c r="B44" s="223"/>
      <c r="C44" s="223"/>
      <c r="D44" s="174"/>
      <c r="E44" s="177"/>
      <c r="F44" s="182"/>
      <c r="G44" s="62"/>
      <c r="H44" s="63"/>
      <c r="I44" s="63"/>
      <c r="J44" s="170" t="s">
        <v>1670</v>
      </c>
      <c r="K44" s="171" t="s">
        <v>1671</v>
      </c>
      <c r="L44" s="184">
        <v>2</v>
      </c>
    </row>
    <row r="45" spans="1:12">
      <c r="A45" s="222"/>
      <c r="B45" s="223"/>
      <c r="C45" s="223"/>
      <c r="D45" s="174"/>
      <c r="E45" s="177"/>
      <c r="F45" s="182"/>
      <c r="G45" s="62"/>
      <c r="H45" s="63"/>
      <c r="I45" s="63"/>
      <c r="J45" s="170" t="s">
        <v>1576</v>
      </c>
      <c r="K45" s="171" t="s">
        <v>1577</v>
      </c>
      <c r="L45" s="184">
        <v>3</v>
      </c>
    </row>
    <row r="46" spans="1:12">
      <c r="A46" s="222"/>
      <c r="B46" s="225"/>
      <c r="C46" s="225"/>
      <c r="D46" s="195"/>
      <c r="E46" s="196"/>
      <c r="F46" s="197"/>
      <c r="G46" s="64"/>
      <c r="H46" s="65"/>
      <c r="I46" s="65"/>
      <c r="J46" s="198" t="s">
        <v>1469</v>
      </c>
      <c r="K46" s="199" t="s">
        <v>1470</v>
      </c>
      <c r="L46" s="200">
        <v>3</v>
      </c>
    </row>
    <row r="47" spans="1:12">
      <c r="A47" s="222"/>
      <c r="B47" s="223" t="s">
        <v>396</v>
      </c>
      <c r="C47" s="223" t="s">
        <v>397</v>
      </c>
      <c r="D47" s="174" t="s">
        <v>355</v>
      </c>
      <c r="E47" s="177"/>
      <c r="F47" s="182"/>
      <c r="G47" s="62">
        <f>MEDIAN(L47:L48)</f>
        <v>3.65</v>
      </c>
      <c r="H47" s="63" t="s">
        <v>1048</v>
      </c>
      <c r="I47" s="63" t="s">
        <v>1047</v>
      </c>
      <c r="J47" s="170" t="s">
        <v>1599</v>
      </c>
      <c r="K47" s="171" t="s">
        <v>1600</v>
      </c>
      <c r="L47" s="184">
        <v>4</v>
      </c>
    </row>
    <row r="48" spans="1:12">
      <c r="A48" s="222"/>
      <c r="B48" s="225"/>
      <c r="C48" s="225"/>
      <c r="D48" s="219"/>
      <c r="E48" s="35"/>
      <c r="F48" s="36"/>
      <c r="G48" s="64"/>
      <c r="H48" s="65"/>
      <c r="I48" s="65"/>
      <c r="J48" s="198" t="s">
        <v>1444</v>
      </c>
      <c r="K48" s="199" t="s">
        <v>1445</v>
      </c>
      <c r="L48" s="200">
        <v>3.3</v>
      </c>
    </row>
    <row r="49" spans="1:12">
      <c r="A49" s="222"/>
      <c r="B49" s="223" t="s">
        <v>398</v>
      </c>
      <c r="C49" s="223" t="s">
        <v>399</v>
      </c>
      <c r="D49" s="174" t="s">
        <v>356</v>
      </c>
      <c r="E49" s="177"/>
      <c r="F49" s="182"/>
      <c r="G49" s="62">
        <f>MEDIAN(L49:L57)</f>
        <v>2.2999999999999998</v>
      </c>
      <c r="H49" s="63" t="s">
        <v>1048</v>
      </c>
      <c r="I49" s="63" t="s">
        <v>1047</v>
      </c>
      <c r="J49" s="170" t="s">
        <v>1612</v>
      </c>
      <c r="K49" s="171" t="s">
        <v>1613</v>
      </c>
      <c r="L49" s="184">
        <v>2.2999999999999998</v>
      </c>
    </row>
    <row r="50" spans="1:12">
      <c r="A50" s="74"/>
      <c r="B50" s="223"/>
      <c r="C50" s="223"/>
      <c r="D50" s="175"/>
      <c r="E50" s="180"/>
      <c r="F50" s="183"/>
      <c r="G50" s="62"/>
      <c r="H50" s="63"/>
      <c r="I50" s="63"/>
      <c r="J50" s="170" t="s">
        <v>1414</v>
      </c>
      <c r="K50" s="171" t="s">
        <v>1415</v>
      </c>
      <c r="L50" s="184">
        <v>2.5</v>
      </c>
    </row>
    <row r="51" spans="1:12">
      <c r="A51" s="222"/>
      <c r="B51" s="223"/>
      <c r="C51" s="223"/>
      <c r="D51" s="176"/>
      <c r="E51" s="31"/>
      <c r="F51" s="32"/>
      <c r="G51" s="62"/>
      <c r="H51" s="63"/>
      <c r="I51" s="63"/>
      <c r="J51" s="170" t="s">
        <v>1614</v>
      </c>
      <c r="K51" s="171" t="s">
        <v>1615</v>
      </c>
      <c r="L51" s="184">
        <v>1.8</v>
      </c>
    </row>
    <row r="52" spans="1:12">
      <c r="A52" s="222"/>
      <c r="B52" s="223"/>
      <c r="C52" s="223"/>
      <c r="D52" s="176"/>
      <c r="E52" s="31"/>
      <c r="F52" s="32"/>
      <c r="G52" s="62"/>
      <c r="H52" s="63"/>
      <c r="I52" s="63"/>
      <c r="J52" s="170" t="s">
        <v>1616</v>
      </c>
      <c r="K52" s="171" t="s">
        <v>1617</v>
      </c>
      <c r="L52" s="184">
        <v>2.5</v>
      </c>
    </row>
    <row r="53" spans="1:12">
      <c r="A53" s="222"/>
      <c r="B53" s="223"/>
      <c r="C53" s="223"/>
      <c r="D53" s="176"/>
      <c r="E53" s="31"/>
      <c r="F53" s="32"/>
      <c r="G53" s="62"/>
      <c r="H53" s="63"/>
      <c r="I53" s="63"/>
      <c r="J53" s="170" t="s">
        <v>1618</v>
      </c>
      <c r="K53" s="171" t="s">
        <v>1619</v>
      </c>
      <c r="L53" s="184">
        <v>3.5</v>
      </c>
    </row>
    <row r="54" spans="1:12">
      <c r="A54" s="74"/>
      <c r="B54" s="223"/>
      <c r="C54" s="223"/>
      <c r="D54" s="175"/>
      <c r="E54" s="180"/>
      <c r="F54" s="183"/>
      <c r="G54" s="62"/>
      <c r="H54" s="63"/>
      <c r="I54" s="63"/>
      <c r="J54" s="170" t="s">
        <v>1416</v>
      </c>
      <c r="K54" s="171" t="s">
        <v>1417</v>
      </c>
      <c r="L54" s="184">
        <v>2</v>
      </c>
    </row>
    <row r="55" spans="1:12">
      <c r="A55" s="74"/>
      <c r="B55" s="223"/>
      <c r="C55" s="223"/>
      <c r="D55" s="175"/>
      <c r="E55" s="180"/>
      <c r="F55" s="183"/>
      <c r="G55" s="62"/>
      <c r="H55" s="63"/>
      <c r="I55" s="63"/>
      <c r="J55" s="170" t="s">
        <v>1418</v>
      </c>
      <c r="K55" s="171" t="s">
        <v>1419</v>
      </c>
      <c r="L55" s="184">
        <v>4</v>
      </c>
    </row>
    <row r="56" spans="1:12">
      <c r="A56" s="222"/>
      <c r="B56" s="223"/>
      <c r="C56" s="223"/>
      <c r="D56" s="176"/>
      <c r="E56" s="31"/>
      <c r="F56" s="32"/>
      <c r="G56" s="62"/>
      <c r="H56" s="63"/>
      <c r="I56" s="63"/>
      <c r="J56" s="170" t="s">
        <v>1620</v>
      </c>
      <c r="K56" s="171" t="s">
        <v>1621</v>
      </c>
      <c r="L56" s="184">
        <v>2</v>
      </c>
    </row>
    <row r="57" spans="1:12">
      <c r="A57" s="222"/>
      <c r="B57" s="225"/>
      <c r="C57" s="225"/>
      <c r="D57" s="219"/>
      <c r="E57" s="35"/>
      <c r="F57" s="36"/>
      <c r="G57" s="64"/>
      <c r="H57" s="65"/>
      <c r="I57" s="65"/>
      <c r="J57" s="198" t="s">
        <v>1301</v>
      </c>
      <c r="K57" s="199" t="s">
        <v>1302</v>
      </c>
      <c r="L57" s="200">
        <v>1.5</v>
      </c>
    </row>
    <row r="58" spans="1:12">
      <c r="A58" s="222"/>
      <c r="B58" s="223" t="s">
        <v>400</v>
      </c>
      <c r="C58" s="223" t="s">
        <v>401</v>
      </c>
      <c r="D58" s="176" t="s">
        <v>357</v>
      </c>
      <c r="E58" s="31"/>
      <c r="F58" s="32"/>
      <c r="G58" s="62">
        <f>MEDIAN(L58:L60)</f>
        <v>3</v>
      </c>
      <c r="H58" s="63" t="s">
        <v>1048</v>
      </c>
      <c r="I58" s="63" t="s">
        <v>1047</v>
      </c>
      <c r="J58" s="170" t="s">
        <v>1488</v>
      </c>
      <c r="K58" s="171" t="s">
        <v>1489</v>
      </c>
      <c r="L58" s="184">
        <v>3</v>
      </c>
    </row>
    <row r="59" spans="1:12">
      <c r="A59" s="222"/>
      <c r="B59" s="223"/>
      <c r="C59" s="223"/>
      <c r="D59" s="176"/>
      <c r="E59" s="31"/>
      <c r="F59" s="32"/>
      <c r="G59" s="62"/>
      <c r="H59" s="63"/>
      <c r="I59" s="63"/>
      <c r="J59" s="170" t="s">
        <v>1448</v>
      </c>
      <c r="K59" s="171" t="s">
        <v>1449</v>
      </c>
      <c r="L59" s="184">
        <v>3.3</v>
      </c>
    </row>
    <row r="60" spans="1:12" ht="15" thickBot="1">
      <c r="A60" s="230"/>
      <c r="B60" s="231"/>
      <c r="C60" s="231"/>
      <c r="D60" s="191"/>
      <c r="E60" s="67"/>
      <c r="F60" s="68"/>
      <c r="G60" s="69"/>
      <c r="H60" s="70"/>
      <c r="I60" s="70"/>
      <c r="J60" s="188" t="s">
        <v>1305</v>
      </c>
      <c r="K60" s="189" t="s">
        <v>1306</v>
      </c>
      <c r="L60" s="190">
        <v>3</v>
      </c>
    </row>
    <row r="61" spans="1:12" s="165" customFormat="1" ht="15">
      <c r="A61" s="163" t="s">
        <v>402</v>
      </c>
      <c r="B61" s="77"/>
      <c r="C61" s="77"/>
      <c r="D61" s="6" t="s">
        <v>358</v>
      </c>
      <c r="E61" s="7"/>
      <c r="F61" s="8"/>
      <c r="G61" s="9">
        <f>MEDIAN(G62,G64,G65,G66,G67,G69,G72)</f>
        <v>1.65</v>
      </c>
      <c r="H61" s="10" t="s">
        <v>1048</v>
      </c>
      <c r="I61" s="10" t="s">
        <v>1048</v>
      </c>
      <c r="J61" s="11"/>
      <c r="K61" s="12"/>
      <c r="L61" s="13"/>
    </row>
    <row r="62" spans="1:12">
      <c r="A62" s="222"/>
      <c r="B62" s="223" t="s">
        <v>403</v>
      </c>
      <c r="C62" s="223" t="s">
        <v>404</v>
      </c>
      <c r="D62" s="174" t="s">
        <v>359</v>
      </c>
      <c r="E62" s="177"/>
      <c r="F62" s="182"/>
      <c r="G62" s="62">
        <f>MEDIAN(L62:L63)</f>
        <v>1.65</v>
      </c>
      <c r="H62" s="63" t="s">
        <v>1048</v>
      </c>
      <c r="I62" s="63" t="s">
        <v>1048</v>
      </c>
      <c r="J62" s="170" t="s">
        <v>1053</v>
      </c>
      <c r="K62" s="171" t="s">
        <v>1054</v>
      </c>
      <c r="L62" s="184">
        <v>1.5</v>
      </c>
    </row>
    <row r="63" spans="1:12">
      <c r="A63" s="74"/>
      <c r="B63" s="225"/>
      <c r="C63" s="225"/>
      <c r="D63" s="201"/>
      <c r="E63" s="202"/>
      <c r="F63" s="203"/>
      <c r="G63" s="64"/>
      <c r="H63" s="65"/>
      <c r="I63" s="65"/>
      <c r="J63" s="198" t="s">
        <v>1051</v>
      </c>
      <c r="K63" s="199" t="s">
        <v>1052</v>
      </c>
      <c r="L63" s="200">
        <v>1.8</v>
      </c>
    </row>
    <row r="64" spans="1:12">
      <c r="A64" s="222"/>
      <c r="B64" s="225" t="s">
        <v>405</v>
      </c>
      <c r="C64" s="225" t="s">
        <v>406</v>
      </c>
      <c r="D64" s="195" t="s">
        <v>360</v>
      </c>
      <c r="E64" s="196"/>
      <c r="F64" s="197"/>
      <c r="G64" s="64">
        <f>L64</f>
        <v>1.5</v>
      </c>
      <c r="H64" s="65" t="s">
        <v>1048</v>
      </c>
      <c r="I64" s="65" t="s">
        <v>1048</v>
      </c>
      <c r="J64" s="198" t="s">
        <v>1053</v>
      </c>
      <c r="K64" s="199" t="s">
        <v>1054</v>
      </c>
      <c r="L64" s="200">
        <v>1.5</v>
      </c>
    </row>
    <row r="65" spans="1:12">
      <c r="A65" s="222"/>
      <c r="B65" s="225" t="s">
        <v>407</v>
      </c>
      <c r="C65" s="225" t="s">
        <v>408</v>
      </c>
      <c r="D65" s="195" t="s">
        <v>361</v>
      </c>
      <c r="E65" s="196"/>
      <c r="F65" s="197"/>
      <c r="G65" s="64">
        <f t="shared" ref="G65:G66" si="0">L65</f>
        <v>1.3</v>
      </c>
      <c r="H65" s="65" t="s">
        <v>1048</v>
      </c>
      <c r="I65" s="65" t="s">
        <v>1048</v>
      </c>
      <c r="J65" s="198" t="s">
        <v>1639</v>
      </c>
      <c r="K65" s="199" t="s">
        <v>1640</v>
      </c>
      <c r="L65" s="200">
        <v>1.3</v>
      </c>
    </row>
    <row r="66" spans="1:12">
      <c r="A66" s="222"/>
      <c r="B66" s="227" t="s">
        <v>440</v>
      </c>
      <c r="C66" s="225" t="s">
        <v>409</v>
      </c>
      <c r="D66" s="207" t="s">
        <v>362</v>
      </c>
      <c r="E66" s="202"/>
      <c r="F66" s="208"/>
      <c r="G66" s="64">
        <f t="shared" si="0"/>
        <v>1.3</v>
      </c>
      <c r="H66" s="65" t="s">
        <v>1048</v>
      </c>
      <c r="I66" s="65" t="s">
        <v>1048</v>
      </c>
      <c r="J66" s="198" t="s">
        <v>1120</v>
      </c>
      <c r="K66" s="199" t="s">
        <v>1121</v>
      </c>
      <c r="L66" s="200">
        <v>1.3</v>
      </c>
    </row>
    <row r="67" spans="1:12">
      <c r="A67" s="222"/>
      <c r="B67" s="223" t="s">
        <v>410</v>
      </c>
      <c r="C67" s="223" t="s">
        <v>411</v>
      </c>
      <c r="D67" s="174" t="s">
        <v>363</v>
      </c>
      <c r="E67" s="177"/>
      <c r="F67" s="182"/>
      <c r="G67" s="62">
        <f>MEDIAN(L67:L68)</f>
        <v>1.65</v>
      </c>
      <c r="H67" s="63" t="s">
        <v>1048</v>
      </c>
      <c r="I67" s="63" t="s">
        <v>1048</v>
      </c>
      <c r="J67" s="170" t="s">
        <v>1053</v>
      </c>
      <c r="K67" s="171" t="s">
        <v>1054</v>
      </c>
      <c r="L67" s="184">
        <v>1.5</v>
      </c>
    </row>
    <row r="68" spans="1:12">
      <c r="A68" s="74"/>
      <c r="B68" s="225"/>
      <c r="C68" s="225"/>
      <c r="D68" s="201"/>
      <c r="E68" s="202"/>
      <c r="F68" s="203"/>
      <c r="G68" s="64"/>
      <c r="H68" s="65"/>
      <c r="I68" s="65"/>
      <c r="J68" s="198" t="s">
        <v>1051</v>
      </c>
      <c r="K68" s="199" t="s">
        <v>1052</v>
      </c>
      <c r="L68" s="200">
        <v>1.8</v>
      </c>
    </row>
    <row r="69" spans="1:12">
      <c r="A69" s="222"/>
      <c r="B69" s="223" t="s">
        <v>412</v>
      </c>
      <c r="C69" s="223" t="s">
        <v>413</v>
      </c>
      <c r="D69" s="174" t="s">
        <v>364</v>
      </c>
      <c r="E69" s="177"/>
      <c r="F69" s="182"/>
      <c r="G69" s="62">
        <f>MEDIAN(L69:L71)</f>
        <v>2</v>
      </c>
      <c r="H69" s="63" t="s">
        <v>1048</v>
      </c>
      <c r="I69" s="63" t="s">
        <v>1047</v>
      </c>
      <c r="J69" s="170" t="s">
        <v>1301</v>
      </c>
      <c r="K69" s="171" t="s">
        <v>1302</v>
      </c>
      <c r="L69" s="184">
        <v>1.5</v>
      </c>
    </row>
    <row r="70" spans="1:12">
      <c r="A70" s="222"/>
      <c r="B70" s="223"/>
      <c r="C70" s="223"/>
      <c r="D70" s="174"/>
      <c r="E70" s="177"/>
      <c r="F70" s="182"/>
      <c r="G70" s="62"/>
      <c r="H70" s="63"/>
      <c r="I70" s="63"/>
      <c r="J70" s="170" t="s">
        <v>1471</v>
      </c>
      <c r="K70" s="171" t="s">
        <v>1472</v>
      </c>
      <c r="L70" s="184">
        <v>3</v>
      </c>
    </row>
    <row r="71" spans="1:12">
      <c r="A71" s="222"/>
      <c r="B71" s="225"/>
      <c r="C71" s="225"/>
      <c r="D71" s="195"/>
      <c r="E71" s="196"/>
      <c r="F71" s="197"/>
      <c r="G71" s="64"/>
      <c r="H71" s="65"/>
      <c r="I71" s="65"/>
      <c r="J71" s="198" t="s">
        <v>1635</v>
      </c>
      <c r="K71" s="199" t="s">
        <v>1636</v>
      </c>
      <c r="L71" s="200">
        <v>2</v>
      </c>
    </row>
    <row r="72" spans="1:12">
      <c r="A72" s="222"/>
      <c r="B72" s="223" t="s">
        <v>414</v>
      </c>
      <c r="C72" s="223" t="s">
        <v>415</v>
      </c>
      <c r="D72" s="176" t="s">
        <v>365</v>
      </c>
      <c r="E72" s="31"/>
      <c r="F72" s="32"/>
      <c r="G72" s="62">
        <f>MEDIAN(L72:L74)</f>
        <v>2</v>
      </c>
      <c r="H72" s="63" t="s">
        <v>1048</v>
      </c>
      <c r="I72" s="63" t="s">
        <v>1047</v>
      </c>
      <c r="J72" s="170" t="s">
        <v>1471</v>
      </c>
      <c r="K72" s="171" t="s">
        <v>1472</v>
      </c>
      <c r="L72" s="184">
        <v>3</v>
      </c>
    </row>
    <row r="73" spans="1:12">
      <c r="A73" s="222"/>
      <c r="B73" s="223"/>
      <c r="C73" s="223"/>
      <c r="D73" s="176"/>
      <c r="E73" s="31"/>
      <c r="F73" s="32"/>
      <c r="G73" s="62"/>
      <c r="H73" s="63"/>
      <c r="I73" s="63"/>
      <c r="J73" s="170" t="s">
        <v>1301</v>
      </c>
      <c r="K73" s="171" t="s">
        <v>1302</v>
      </c>
      <c r="L73" s="184">
        <v>1.5</v>
      </c>
    </row>
    <row r="74" spans="1:12" ht="15" thickBot="1">
      <c r="A74" s="230"/>
      <c r="B74" s="231"/>
      <c r="C74" s="231"/>
      <c r="D74" s="191"/>
      <c r="E74" s="67"/>
      <c r="F74" s="68"/>
      <c r="G74" s="69"/>
      <c r="H74" s="70"/>
      <c r="I74" s="70"/>
      <c r="J74" s="188" t="s">
        <v>1635</v>
      </c>
      <c r="K74" s="189" t="s">
        <v>1636</v>
      </c>
      <c r="L74" s="190">
        <v>2</v>
      </c>
    </row>
    <row r="75" spans="1:12" s="165" customFormat="1" ht="15">
      <c r="A75" s="163" t="s">
        <v>416</v>
      </c>
      <c r="B75" s="77"/>
      <c r="C75" s="77"/>
      <c r="D75" s="6" t="s">
        <v>366</v>
      </c>
      <c r="E75" s="7"/>
      <c r="F75" s="8"/>
      <c r="G75" s="9">
        <f>MEDIAN(G76,G79)</f>
        <v>1.9</v>
      </c>
      <c r="H75" s="10" t="s">
        <v>1048</v>
      </c>
      <c r="I75" s="10" t="s">
        <v>1047</v>
      </c>
      <c r="J75" s="11"/>
      <c r="K75" s="12"/>
      <c r="L75" s="13"/>
    </row>
    <row r="76" spans="1:12">
      <c r="A76" s="222"/>
      <c r="B76" s="223" t="s">
        <v>417</v>
      </c>
      <c r="C76" s="223" t="s">
        <v>418</v>
      </c>
      <c r="D76" s="174" t="s">
        <v>367</v>
      </c>
      <c r="E76" s="177"/>
      <c r="F76" s="182"/>
      <c r="G76" s="62">
        <f>MEDIAN(L76:L78)</f>
        <v>1.8</v>
      </c>
      <c r="H76" s="63" t="s">
        <v>1048</v>
      </c>
      <c r="I76" s="63" t="s">
        <v>1047</v>
      </c>
      <c r="J76" s="170" t="s">
        <v>1672</v>
      </c>
      <c r="K76" s="171" t="s">
        <v>1673</v>
      </c>
      <c r="L76" s="184">
        <v>1.8</v>
      </c>
    </row>
    <row r="77" spans="1:12">
      <c r="A77" s="222"/>
      <c r="B77" s="223"/>
      <c r="C77" s="223"/>
      <c r="D77" s="174"/>
      <c r="E77" s="177"/>
      <c r="F77" s="182"/>
      <c r="G77" s="62"/>
      <c r="H77" s="63"/>
      <c r="I77" s="63"/>
      <c r="J77" s="170" t="s">
        <v>1641</v>
      </c>
      <c r="K77" s="171" t="s">
        <v>1642</v>
      </c>
      <c r="L77" s="184">
        <v>1.8</v>
      </c>
    </row>
    <row r="78" spans="1:12">
      <c r="A78" s="222"/>
      <c r="B78" s="225"/>
      <c r="C78" s="225"/>
      <c r="D78" s="195"/>
      <c r="E78" s="196"/>
      <c r="F78" s="197"/>
      <c r="G78" s="64"/>
      <c r="H78" s="65"/>
      <c r="I78" s="65"/>
      <c r="J78" s="198" t="s">
        <v>1643</v>
      </c>
      <c r="K78" s="199" t="s">
        <v>1644</v>
      </c>
      <c r="L78" s="200">
        <v>4</v>
      </c>
    </row>
    <row r="79" spans="1:12">
      <c r="A79" s="222"/>
      <c r="B79" s="223" t="s">
        <v>419</v>
      </c>
      <c r="C79" s="224" t="s">
        <v>441</v>
      </c>
      <c r="D79" s="173" t="s">
        <v>368</v>
      </c>
      <c r="E79" s="180"/>
      <c r="F79" s="181"/>
      <c r="G79" s="62">
        <f>MEDIAN(L79:L81)</f>
        <v>2</v>
      </c>
      <c r="H79" s="63" t="s">
        <v>1048</v>
      </c>
      <c r="I79" s="63" t="s">
        <v>1047</v>
      </c>
      <c r="J79" s="170" t="s">
        <v>1471</v>
      </c>
      <c r="K79" s="171" t="s">
        <v>1472</v>
      </c>
      <c r="L79" s="184">
        <v>3</v>
      </c>
    </row>
    <row r="80" spans="1:12">
      <c r="A80" s="222"/>
      <c r="B80" s="223"/>
      <c r="C80" s="223"/>
      <c r="D80" s="176"/>
      <c r="E80" s="31"/>
      <c r="F80" s="32"/>
      <c r="G80" s="62"/>
      <c r="H80" s="63"/>
      <c r="I80" s="63"/>
      <c r="J80" s="170" t="s">
        <v>1301</v>
      </c>
      <c r="K80" s="171" t="s">
        <v>1302</v>
      </c>
      <c r="L80" s="184">
        <v>1.5</v>
      </c>
    </row>
    <row r="81" spans="1:12" ht="15" thickBot="1">
      <c r="A81" s="230"/>
      <c r="B81" s="231"/>
      <c r="C81" s="231"/>
      <c r="D81" s="191"/>
      <c r="E81" s="67"/>
      <c r="F81" s="68"/>
      <c r="G81" s="69"/>
      <c r="H81" s="70"/>
      <c r="I81" s="70"/>
      <c r="J81" s="188" t="s">
        <v>1635</v>
      </c>
      <c r="K81" s="189" t="s">
        <v>1636</v>
      </c>
      <c r="L81" s="190">
        <v>2</v>
      </c>
    </row>
    <row r="82" spans="1:12" s="165" customFormat="1" ht="15">
      <c r="A82" s="163" t="s">
        <v>420</v>
      </c>
      <c r="B82" s="77"/>
      <c r="C82" s="77"/>
      <c r="D82" s="241" t="s">
        <v>369</v>
      </c>
      <c r="E82" s="152" t="s">
        <v>1899</v>
      </c>
      <c r="F82" s="8" t="s">
        <v>1900</v>
      </c>
      <c r="G82" s="9">
        <f>MEDIAN(G83,G99)</f>
        <v>2.5</v>
      </c>
      <c r="H82" s="10" t="s">
        <v>1048</v>
      </c>
      <c r="I82" s="10" t="s">
        <v>1048</v>
      </c>
      <c r="J82" s="11"/>
      <c r="K82" s="12"/>
      <c r="L82" s="13"/>
    </row>
    <row r="83" spans="1:12">
      <c r="A83" s="222"/>
      <c r="B83" s="223" t="s">
        <v>421</v>
      </c>
      <c r="C83" s="223" t="s">
        <v>422</v>
      </c>
      <c r="D83" s="174" t="s">
        <v>370</v>
      </c>
      <c r="E83" s="177"/>
      <c r="F83" s="182"/>
      <c r="G83" s="62">
        <f>MEDIAN(L83:L98)</f>
        <v>2.5</v>
      </c>
      <c r="H83" s="63" t="s">
        <v>1048</v>
      </c>
      <c r="I83" s="63" t="s">
        <v>1048</v>
      </c>
      <c r="J83" s="170" t="s">
        <v>1465</v>
      </c>
      <c r="K83" s="171" t="s">
        <v>1466</v>
      </c>
      <c r="L83" s="184">
        <v>2.5</v>
      </c>
    </row>
    <row r="84" spans="1:12">
      <c r="A84" s="222"/>
      <c r="B84" s="223"/>
      <c r="C84" s="223"/>
      <c r="D84" s="174"/>
      <c r="E84" s="177"/>
      <c r="F84" s="182"/>
      <c r="G84" s="62"/>
      <c r="H84" s="63"/>
      <c r="I84" s="63"/>
      <c r="J84" s="170" t="s">
        <v>1065</v>
      </c>
      <c r="K84" s="171" t="s">
        <v>1066</v>
      </c>
      <c r="L84" s="184">
        <v>1.3</v>
      </c>
    </row>
    <row r="85" spans="1:12">
      <c r="A85" s="222"/>
      <c r="B85" s="223"/>
      <c r="C85" s="223"/>
      <c r="D85" s="174"/>
      <c r="E85" s="177"/>
      <c r="F85" s="182"/>
      <c r="G85" s="62"/>
      <c r="H85" s="63"/>
      <c r="I85" s="63"/>
      <c r="J85" s="170" t="s">
        <v>1645</v>
      </c>
      <c r="K85" s="171" t="s">
        <v>1646</v>
      </c>
      <c r="L85" s="184">
        <v>1.8</v>
      </c>
    </row>
    <row r="86" spans="1:12">
      <c r="A86" s="222"/>
      <c r="B86" s="223"/>
      <c r="C86" s="223"/>
      <c r="D86" s="174"/>
      <c r="E86" s="177"/>
      <c r="F86" s="182"/>
      <c r="G86" s="62"/>
      <c r="H86" s="63"/>
      <c r="I86" s="63"/>
      <c r="J86" s="170" t="s">
        <v>1647</v>
      </c>
      <c r="K86" s="171" t="s">
        <v>1648</v>
      </c>
      <c r="L86" s="184">
        <v>6.3</v>
      </c>
    </row>
    <row r="87" spans="1:12">
      <c r="A87" s="222"/>
      <c r="B87" s="223"/>
      <c r="C87" s="223"/>
      <c r="D87" s="174"/>
      <c r="E87" s="177"/>
      <c r="F87" s="182"/>
      <c r="G87" s="62"/>
      <c r="H87" s="63"/>
      <c r="I87" s="63"/>
      <c r="J87" s="170" t="s">
        <v>1649</v>
      </c>
      <c r="K87" s="171" t="s">
        <v>1650</v>
      </c>
      <c r="L87" s="184">
        <v>6</v>
      </c>
    </row>
    <row r="88" spans="1:12">
      <c r="A88" s="222"/>
      <c r="B88" s="223"/>
      <c r="C88" s="223"/>
      <c r="D88" s="174"/>
      <c r="E88" s="177"/>
      <c r="F88" s="182"/>
      <c r="G88" s="62"/>
      <c r="H88" s="63"/>
      <c r="I88" s="63"/>
      <c r="J88" s="170" t="s">
        <v>1651</v>
      </c>
      <c r="K88" s="171" t="s">
        <v>1652</v>
      </c>
      <c r="L88" s="184">
        <v>2.5</v>
      </c>
    </row>
    <row r="89" spans="1:12">
      <c r="A89" s="222"/>
      <c r="B89" s="223"/>
      <c r="C89" s="223"/>
      <c r="D89" s="174"/>
      <c r="E89" s="177"/>
      <c r="F89" s="182"/>
      <c r="G89" s="62"/>
      <c r="H89" s="63"/>
      <c r="I89" s="63"/>
      <c r="J89" s="170" t="s">
        <v>1653</v>
      </c>
      <c r="K89" s="171" t="s">
        <v>1654</v>
      </c>
      <c r="L89" s="184">
        <v>2.5</v>
      </c>
    </row>
    <row r="90" spans="1:12">
      <c r="A90" s="222"/>
      <c r="B90" s="223"/>
      <c r="C90" s="223"/>
      <c r="D90" s="174"/>
      <c r="E90" s="177"/>
      <c r="F90" s="182"/>
      <c r="G90" s="62"/>
      <c r="H90" s="63"/>
      <c r="I90" s="63"/>
      <c r="J90" s="170" t="s">
        <v>1655</v>
      </c>
      <c r="K90" s="171" t="s">
        <v>1656</v>
      </c>
      <c r="L90" s="184">
        <v>6.5</v>
      </c>
    </row>
    <row r="91" spans="1:12">
      <c r="A91" s="222"/>
      <c r="B91" s="223"/>
      <c r="C91" s="223"/>
      <c r="D91" s="174"/>
      <c r="E91" s="177"/>
      <c r="F91" s="182"/>
      <c r="G91" s="62"/>
      <c r="H91" s="63"/>
      <c r="I91" s="63"/>
      <c r="J91" s="170" t="s">
        <v>1657</v>
      </c>
      <c r="K91" s="171" t="s">
        <v>1658</v>
      </c>
      <c r="L91" s="184">
        <v>2</v>
      </c>
    </row>
    <row r="92" spans="1:12">
      <c r="A92" s="222"/>
      <c r="B92" s="223"/>
      <c r="C92" s="223"/>
      <c r="D92" s="174"/>
      <c r="E92" s="177"/>
      <c r="F92" s="182"/>
      <c r="G92" s="62"/>
      <c r="H92" s="63"/>
      <c r="I92" s="63"/>
      <c r="J92" s="170" t="s">
        <v>1184</v>
      </c>
      <c r="K92" s="171" t="s">
        <v>1185</v>
      </c>
      <c r="L92" s="184">
        <v>2.5</v>
      </c>
    </row>
    <row r="93" spans="1:12">
      <c r="A93" s="222"/>
      <c r="B93" s="223"/>
      <c r="C93" s="223"/>
      <c r="D93" s="174"/>
      <c r="E93" s="177"/>
      <c r="F93" s="182"/>
      <c r="G93" s="62"/>
      <c r="H93" s="63"/>
      <c r="I93" s="63"/>
      <c r="J93" s="170" t="s">
        <v>1196</v>
      </c>
      <c r="K93" s="171" t="s">
        <v>1197</v>
      </c>
      <c r="L93" s="184">
        <v>3</v>
      </c>
    </row>
    <row r="94" spans="1:12">
      <c r="A94" s="222"/>
      <c r="B94" s="223"/>
      <c r="C94" s="223"/>
      <c r="D94" s="174"/>
      <c r="E94" s="177"/>
      <c r="F94" s="182"/>
      <c r="G94" s="62"/>
      <c r="H94" s="63"/>
      <c r="I94" s="63"/>
      <c r="J94" s="170" t="s">
        <v>1659</v>
      </c>
      <c r="K94" s="171" t="s">
        <v>1660</v>
      </c>
      <c r="L94" s="184">
        <v>4.5</v>
      </c>
    </row>
    <row r="95" spans="1:12">
      <c r="A95" s="222"/>
      <c r="B95" s="223"/>
      <c r="C95" s="223"/>
      <c r="D95" s="174"/>
      <c r="E95" s="177"/>
      <c r="F95" s="182"/>
      <c r="G95" s="62"/>
      <c r="H95" s="63"/>
      <c r="I95" s="63"/>
      <c r="J95" s="170" t="s">
        <v>1382</v>
      </c>
      <c r="K95" s="171" t="s">
        <v>1383</v>
      </c>
      <c r="L95" s="184">
        <v>3.5</v>
      </c>
    </row>
    <row r="96" spans="1:12">
      <c r="A96" s="222"/>
      <c r="B96" s="223"/>
      <c r="C96" s="223"/>
      <c r="D96" s="174"/>
      <c r="E96" s="177"/>
      <c r="F96" s="182"/>
      <c r="G96" s="62"/>
      <c r="H96" s="63"/>
      <c r="I96" s="63"/>
      <c r="J96" s="170" t="s">
        <v>1661</v>
      </c>
      <c r="K96" s="171" t="s">
        <v>1662</v>
      </c>
      <c r="L96" s="184">
        <v>2.5</v>
      </c>
    </row>
    <row r="97" spans="1:12">
      <c r="A97" s="222"/>
      <c r="B97" s="223"/>
      <c r="C97" s="223"/>
      <c r="D97" s="174"/>
      <c r="E97" s="177"/>
      <c r="F97" s="182"/>
      <c r="G97" s="62"/>
      <c r="H97" s="63"/>
      <c r="I97" s="63"/>
      <c r="J97" s="170" t="s">
        <v>1471</v>
      </c>
      <c r="K97" s="171" t="s">
        <v>1472</v>
      </c>
      <c r="L97" s="184">
        <v>3</v>
      </c>
    </row>
    <row r="98" spans="1:12">
      <c r="A98" s="222"/>
      <c r="B98" s="225"/>
      <c r="C98" s="225"/>
      <c r="D98" s="195"/>
      <c r="E98" s="196"/>
      <c r="F98" s="197"/>
      <c r="G98" s="64"/>
      <c r="H98" s="65"/>
      <c r="I98" s="65"/>
      <c r="J98" s="198" t="s">
        <v>1663</v>
      </c>
      <c r="K98" s="199" t="s">
        <v>1664</v>
      </c>
      <c r="L98" s="200">
        <v>2.5</v>
      </c>
    </row>
    <row r="99" spans="1:12">
      <c r="A99" s="222"/>
      <c r="B99" s="223" t="s">
        <v>423</v>
      </c>
      <c r="C99" s="223" t="s">
        <v>424</v>
      </c>
      <c r="D99" s="174" t="s">
        <v>371</v>
      </c>
      <c r="E99" s="177"/>
      <c r="F99" s="182"/>
      <c r="G99" s="62">
        <f>MEDIAN(L99:L112)</f>
        <v>2.5</v>
      </c>
      <c r="H99" s="63" t="s">
        <v>1048</v>
      </c>
      <c r="I99" s="63" t="s">
        <v>1048</v>
      </c>
      <c r="J99" s="170" t="s">
        <v>1465</v>
      </c>
      <c r="K99" s="171" t="s">
        <v>1466</v>
      </c>
      <c r="L99" s="184">
        <v>2.5</v>
      </c>
    </row>
    <row r="100" spans="1:12">
      <c r="A100" s="222"/>
      <c r="B100" s="223"/>
      <c r="C100" s="223"/>
      <c r="D100" s="174"/>
      <c r="E100" s="177"/>
      <c r="F100" s="182"/>
      <c r="G100" s="62"/>
      <c r="H100" s="63"/>
      <c r="I100" s="63"/>
      <c r="J100" s="170" t="s">
        <v>1065</v>
      </c>
      <c r="K100" s="171" t="s">
        <v>1066</v>
      </c>
      <c r="L100" s="184">
        <v>1.3</v>
      </c>
    </row>
    <row r="101" spans="1:12">
      <c r="A101" s="222"/>
      <c r="B101" s="223"/>
      <c r="C101" s="223"/>
      <c r="D101" s="174"/>
      <c r="E101" s="177"/>
      <c r="F101" s="182"/>
      <c r="G101" s="62"/>
      <c r="H101" s="63"/>
      <c r="I101" s="63"/>
      <c r="J101" s="170" t="s">
        <v>1645</v>
      </c>
      <c r="K101" s="171" t="s">
        <v>1646</v>
      </c>
      <c r="L101" s="184">
        <v>1.8</v>
      </c>
    </row>
    <row r="102" spans="1:12">
      <c r="A102" s="222"/>
      <c r="B102" s="223"/>
      <c r="C102" s="223"/>
      <c r="D102" s="174"/>
      <c r="E102" s="177"/>
      <c r="F102" s="182"/>
      <c r="G102" s="62"/>
      <c r="H102" s="63"/>
      <c r="I102" s="63"/>
      <c r="J102" s="170" t="s">
        <v>1649</v>
      </c>
      <c r="K102" s="171" t="s">
        <v>1650</v>
      </c>
      <c r="L102" s="184">
        <v>6</v>
      </c>
    </row>
    <row r="103" spans="1:12">
      <c r="A103" s="222"/>
      <c r="B103" s="223"/>
      <c r="C103" s="223"/>
      <c r="D103" s="174"/>
      <c r="E103" s="177"/>
      <c r="F103" s="182"/>
      <c r="G103" s="62"/>
      <c r="H103" s="63"/>
      <c r="I103" s="63"/>
      <c r="J103" s="170" t="s">
        <v>1651</v>
      </c>
      <c r="K103" s="171" t="s">
        <v>1652</v>
      </c>
      <c r="L103" s="184">
        <v>2.5</v>
      </c>
    </row>
    <row r="104" spans="1:12">
      <c r="A104" s="222"/>
      <c r="B104" s="223"/>
      <c r="C104" s="223"/>
      <c r="D104" s="174"/>
      <c r="E104" s="177"/>
      <c r="F104" s="182"/>
      <c r="G104" s="62"/>
      <c r="H104" s="63"/>
      <c r="I104" s="63"/>
      <c r="J104" s="170" t="s">
        <v>1653</v>
      </c>
      <c r="K104" s="171" t="s">
        <v>1654</v>
      </c>
      <c r="L104" s="184">
        <v>2.5</v>
      </c>
    </row>
    <row r="105" spans="1:12">
      <c r="A105" s="222"/>
      <c r="B105" s="223"/>
      <c r="C105" s="223"/>
      <c r="D105" s="174"/>
      <c r="E105" s="177"/>
      <c r="F105" s="182"/>
      <c r="G105" s="62"/>
      <c r="H105" s="63"/>
      <c r="I105" s="63"/>
      <c r="J105" s="170" t="s">
        <v>1657</v>
      </c>
      <c r="K105" s="171" t="s">
        <v>1658</v>
      </c>
      <c r="L105" s="184">
        <v>2</v>
      </c>
    </row>
    <row r="106" spans="1:12">
      <c r="A106" s="222"/>
      <c r="B106" s="223"/>
      <c r="C106" s="223"/>
      <c r="D106" s="174"/>
      <c r="E106" s="177"/>
      <c r="F106" s="182"/>
      <c r="G106" s="62"/>
      <c r="H106" s="63"/>
      <c r="I106" s="63"/>
      <c r="J106" s="170" t="s">
        <v>1184</v>
      </c>
      <c r="K106" s="171" t="s">
        <v>1185</v>
      </c>
      <c r="L106" s="184">
        <v>2.5</v>
      </c>
    </row>
    <row r="107" spans="1:12">
      <c r="A107" s="222"/>
      <c r="B107" s="223"/>
      <c r="C107" s="223"/>
      <c r="D107" s="174"/>
      <c r="E107" s="177"/>
      <c r="F107" s="182"/>
      <c r="G107" s="62"/>
      <c r="H107" s="63"/>
      <c r="I107" s="63"/>
      <c r="J107" s="170" t="s">
        <v>1196</v>
      </c>
      <c r="K107" s="171" t="s">
        <v>1197</v>
      </c>
      <c r="L107" s="184">
        <v>3</v>
      </c>
    </row>
    <row r="108" spans="1:12">
      <c r="A108" s="222"/>
      <c r="B108" s="223"/>
      <c r="C108" s="223"/>
      <c r="D108" s="174"/>
      <c r="E108" s="177"/>
      <c r="F108" s="182"/>
      <c r="G108" s="62"/>
      <c r="H108" s="63"/>
      <c r="I108" s="63"/>
      <c r="J108" s="170" t="s">
        <v>1659</v>
      </c>
      <c r="K108" s="171" t="s">
        <v>1660</v>
      </c>
      <c r="L108" s="184">
        <v>4.5</v>
      </c>
    </row>
    <row r="109" spans="1:12">
      <c r="A109" s="222"/>
      <c r="B109" s="223"/>
      <c r="C109" s="223"/>
      <c r="D109" s="174"/>
      <c r="E109" s="177"/>
      <c r="F109" s="182"/>
      <c r="G109" s="62"/>
      <c r="H109" s="63"/>
      <c r="I109" s="63"/>
      <c r="J109" s="170" t="s">
        <v>1382</v>
      </c>
      <c r="K109" s="171" t="s">
        <v>1383</v>
      </c>
      <c r="L109" s="184">
        <v>3.5</v>
      </c>
    </row>
    <row r="110" spans="1:12">
      <c r="A110" s="222"/>
      <c r="B110" s="223"/>
      <c r="C110" s="223"/>
      <c r="D110" s="174"/>
      <c r="E110" s="177"/>
      <c r="F110" s="182"/>
      <c r="G110" s="62"/>
      <c r="H110" s="63"/>
      <c r="I110" s="63"/>
      <c r="J110" s="170" t="s">
        <v>1661</v>
      </c>
      <c r="K110" s="171" t="s">
        <v>1662</v>
      </c>
      <c r="L110" s="184">
        <v>2.5</v>
      </c>
    </row>
    <row r="111" spans="1:12">
      <c r="A111" s="222"/>
      <c r="B111" s="223"/>
      <c r="C111" s="223"/>
      <c r="D111" s="174"/>
      <c r="E111" s="177"/>
      <c r="F111" s="182"/>
      <c r="G111" s="62"/>
      <c r="H111" s="63"/>
      <c r="I111" s="63"/>
      <c r="J111" s="170" t="s">
        <v>1471</v>
      </c>
      <c r="K111" s="171" t="s">
        <v>1472</v>
      </c>
      <c r="L111" s="184">
        <v>3</v>
      </c>
    </row>
    <row r="112" spans="1:12" ht="15" thickBot="1">
      <c r="A112" s="230"/>
      <c r="B112" s="231"/>
      <c r="C112" s="231"/>
      <c r="D112" s="237"/>
      <c r="E112" s="238"/>
      <c r="F112" s="239"/>
      <c r="G112" s="69"/>
      <c r="H112" s="70"/>
      <c r="I112" s="70"/>
      <c r="J112" s="188" t="s">
        <v>1663</v>
      </c>
      <c r="K112" s="189" t="s">
        <v>1664</v>
      </c>
      <c r="L112" s="190">
        <v>2.5</v>
      </c>
    </row>
    <row r="113" spans="1:12" s="165" customFormat="1" ht="15">
      <c r="A113" s="163" t="s">
        <v>425</v>
      </c>
      <c r="B113" s="77"/>
      <c r="C113" s="77"/>
      <c r="D113" s="241" t="s">
        <v>372</v>
      </c>
      <c r="E113" s="242"/>
      <c r="F113" s="243"/>
      <c r="G113" s="9">
        <f>G114</f>
        <v>2.2250000000000001</v>
      </c>
      <c r="H113" s="10" t="s">
        <v>1048</v>
      </c>
      <c r="I113" s="10" t="s">
        <v>1047</v>
      </c>
      <c r="J113" s="11"/>
      <c r="K113" s="12"/>
      <c r="L113" s="13"/>
    </row>
    <row r="114" spans="1:12" ht="15" thickBot="1">
      <c r="A114" s="230"/>
      <c r="B114" s="231" t="s">
        <v>426</v>
      </c>
      <c r="C114" s="231" t="s">
        <v>427</v>
      </c>
      <c r="D114" s="237" t="s">
        <v>373</v>
      </c>
      <c r="E114" s="186" t="s">
        <v>1901</v>
      </c>
      <c r="F114" s="68" t="s">
        <v>1902</v>
      </c>
      <c r="G114" s="69">
        <f>(2+2.45)/2</f>
        <v>2.2250000000000001</v>
      </c>
      <c r="H114" s="70" t="s">
        <v>1048</v>
      </c>
      <c r="I114" s="70" t="s">
        <v>1047</v>
      </c>
      <c r="J114" s="188"/>
      <c r="K114" s="189" t="s">
        <v>1665</v>
      </c>
      <c r="L114" s="190"/>
    </row>
    <row r="115" spans="1:12" s="165" customFormat="1" ht="15">
      <c r="A115" s="163" t="s">
        <v>428</v>
      </c>
      <c r="B115" s="77"/>
      <c r="C115" s="77"/>
      <c r="D115" s="241" t="s">
        <v>374</v>
      </c>
      <c r="E115" s="242"/>
      <c r="F115" s="243"/>
      <c r="G115" s="9">
        <f>G116</f>
        <v>1.65</v>
      </c>
      <c r="H115" s="10" t="s">
        <v>1048</v>
      </c>
      <c r="I115" s="10" t="s">
        <v>1048</v>
      </c>
      <c r="J115" s="11"/>
      <c r="K115" s="12"/>
      <c r="L115" s="13"/>
    </row>
    <row r="116" spans="1:12">
      <c r="A116" s="222"/>
      <c r="B116" s="223" t="s">
        <v>429</v>
      </c>
      <c r="C116" s="224" t="s">
        <v>442</v>
      </c>
      <c r="D116" s="173" t="s">
        <v>375</v>
      </c>
      <c r="E116" s="180"/>
      <c r="F116" s="181"/>
      <c r="G116" s="62">
        <f>MEDIAN(L116:L119)</f>
        <v>1.65</v>
      </c>
      <c r="H116" s="63" t="s">
        <v>1048</v>
      </c>
      <c r="I116" s="63" t="s">
        <v>1048</v>
      </c>
      <c r="J116" s="170" t="s">
        <v>1107</v>
      </c>
      <c r="K116" s="171" t="s">
        <v>1108</v>
      </c>
      <c r="L116" s="184">
        <v>1.3</v>
      </c>
    </row>
    <row r="117" spans="1:12">
      <c r="A117" s="222"/>
      <c r="B117" s="223"/>
      <c r="C117" s="224"/>
      <c r="D117" s="173"/>
      <c r="E117" s="180"/>
      <c r="F117" s="181"/>
      <c r="G117" s="62"/>
      <c r="H117" s="63"/>
      <c r="I117" s="63"/>
      <c r="J117" s="170" t="s">
        <v>1432</v>
      </c>
      <c r="K117" s="171" t="s">
        <v>1433</v>
      </c>
      <c r="L117" s="184">
        <v>1.8</v>
      </c>
    </row>
    <row r="118" spans="1:12">
      <c r="A118" s="74"/>
      <c r="B118" s="223"/>
      <c r="C118" s="223"/>
      <c r="D118" s="175"/>
      <c r="E118" s="180"/>
      <c r="F118" s="183"/>
      <c r="G118" s="62"/>
      <c r="H118" s="63"/>
      <c r="I118" s="63"/>
      <c r="J118" s="170" t="s">
        <v>1051</v>
      </c>
      <c r="K118" s="171" t="s">
        <v>1052</v>
      </c>
      <c r="L118" s="184">
        <v>1.8</v>
      </c>
    </row>
    <row r="119" spans="1:12" ht="15" thickBot="1">
      <c r="A119" s="75"/>
      <c r="B119" s="231"/>
      <c r="C119" s="231"/>
      <c r="D119" s="245"/>
      <c r="E119" s="186"/>
      <c r="F119" s="246"/>
      <c r="G119" s="69"/>
      <c r="H119" s="70"/>
      <c r="I119" s="70"/>
      <c r="J119" s="188" t="s">
        <v>1053</v>
      </c>
      <c r="K119" s="189" t="s">
        <v>1054</v>
      </c>
      <c r="L119" s="190">
        <v>1.5</v>
      </c>
    </row>
    <row r="120" spans="1:12" s="165" customFormat="1" ht="15.75" thickBot="1">
      <c r="A120" s="259" t="s">
        <v>376</v>
      </c>
      <c r="B120" s="260"/>
      <c r="C120" s="260"/>
      <c r="D120" s="247" t="s">
        <v>377</v>
      </c>
      <c r="E120" s="248"/>
      <c r="F120" s="249"/>
      <c r="G120" s="250">
        <f>MEDIAN(G4,G26,G42,G47,G49,G58,G62,G64:G67,G69,G72,G76,G79,G83,G99,G114,G116)</f>
        <v>2</v>
      </c>
      <c r="H120" s="251" t="s">
        <v>1048</v>
      </c>
      <c r="I120" s="251" t="s">
        <v>1047</v>
      </c>
      <c r="J120" s="252"/>
      <c r="K120" s="253"/>
      <c r="L120" s="254"/>
    </row>
    <row r="121" spans="1:12" s="165" customFormat="1" ht="15">
      <c r="A121" s="163" t="s">
        <v>430</v>
      </c>
      <c r="B121" s="77"/>
      <c r="C121" s="77"/>
      <c r="D121" s="241" t="s">
        <v>378</v>
      </c>
      <c r="E121" s="242"/>
      <c r="F121" s="243"/>
      <c r="G121" s="9">
        <f>G122</f>
        <v>1.5</v>
      </c>
      <c r="H121" s="10" t="s">
        <v>1048</v>
      </c>
      <c r="I121" s="10" t="s">
        <v>1048</v>
      </c>
      <c r="J121" s="11"/>
      <c r="K121" s="12"/>
      <c r="L121" s="13"/>
    </row>
    <row r="122" spans="1:12">
      <c r="A122" s="222"/>
      <c r="B122" s="223" t="s">
        <v>431</v>
      </c>
      <c r="C122" s="223" t="s">
        <v>432</v>
      </c>
      <c r="D122" s="174" t="s">
        <v>379</v>
      </c>
      <c r="E122" s="177"/>
      <c r="F122" s="182"/>
      <c r="G122" s="62">
        <f>MEDIAN(L122:L124)</f>
        <v>1.5</v>
      </c>
      <c r="H122" s="63" t="s">
        <v>1048</v>
      </c>
      <c r="I122" s="63" t="s">
        <v>1048</v>
      </c>
      <c r="J122" s="170" t="s">
        <v>1053</v>
      </c>
      <c r="K122" s="171" t="s">
        <v>1054</v>
      </c>
      <c r="L122" s="184">
        <v>1.5</v>
      </c>
    </row>
    <row r="123" spans="1:12">
      <c r="A123" s="222"/>
      <c r="B123" s="223"/>
      <c r="C123" s="223"/>
      <c r="D123" s="174"/>
      <c r="E123" s="177"/>
      <c r="F123" s="182"/>
      <c r="G123" s="62"/>
      <c r="H123" s="63"/>
      <c r="I123" s="63"/>
      <c r="J123" s="170" t="s">
        <v>1118</v>
      </c>
      <c r="K123" s="171" t="s">
        <v>1119</v>
      </c>
      <c r="L123" s="184">
        <v>1.3</v>
      </c>
    </row>
    <row r="124" spans="1:12" ht="15" thickBot="1">
      <c r="A124" s="230"/>
      <c r="B124" s="231"/>
      <c r="C124" s="231"/>
      <c r="D124" s="191"/>
      <c r="E124" s="67"/>
      <c r="F124" s="68"/>
      <c r="G124" s="69"/>
      <c r="H124" s="70"/>
      <c r="I124" s="70"/>
      <c r="J124" s="188" t="s">
        <v>1051</v>
      </c>
      <c r="K124" s="189" t="s">
        <v>1052</v>
      </c>
      <c r="L124" s="190">
        <v>1.8</v>
      </c>
    </row>
    <row r="125" spans="1:12" s="165" customFormat="1" ht="15">
      <c r="A125" s="163" t="s">
        <v>433</v>
      </c>
      <c r="B125" s="77"/>
      <c r="C125" s="77"/>
      <c r="D125" s="6" t="s">
        <v>380</v>
      </c>
      <c r="E125" s="7"/>
      <c r="F125" s="8"/>
      <c r="G125" s="9" t="s">
        <v>2075</v>
      </c>
      <c r="H125" s="10" t="s">
        <v>1048</v>
      </c>
      <c r="I125" s="10" t="s">
        <v>2075</v>
      </c>
      <c r="J125" s="11"/>
      <c r="K125" s="12"/>
      <c r="L125" s="256"/>
    </row>
    <row r="126" spans="1:12" ht="15" thickBot="1">
      <c r="A126" s="230"/>
      <c r="B126" s="231" t="s">
        <v>434</v>
      </c>
      <c r="C126" s="231" t="s">
        <v>435</v>
      </c>
      <c r="D126" s="237" t="s">
        <v>380</v>
      </c>
      <c r="E126" s="238"/>
      <c r="F126" s="239"/>
      <c r="G126" s="69" t="s">
        <v>2075</v>
      </c>
      <c r="H126" s="70" t="s">
        <v>1048</v>
      </c>
      <c r="I126" s="70" t="s">
        <v>2075</v>
      </c>
      <c r="J126" s="188"/>
      <c r="K126" s="189"/>
      <c r="L126" s="255"/>
    </row>
    <row r="127" spans="1:12" s="165" customFormat="1" ht="15">
      <c r="A127" s="163" t="s">
        <v>436</v>
      </c>
      <c r="B127" s="77"/>
      <c r="C127" s="77"/>
      <c r="D127" s="6" t="s">
        <v>381</v>
      </c>
      <c r="E127" s="7"/>
      <c r="F127" s="8"/>
      <c r="G127" s="9">
        <f>G128</f>
        <v>2</v>
      </c>
      <c r="H127" s="10" t="s">
        <v>1048</v>
      </c>
      <c r="I127" s="10" t="s">
        <v>1047</v>
      </c>
      <c r="J127" s="11"/>
      <c r="K127" s="12"/>
      <c r="L127" s="13"/>
    </row>
    <row r="128" spans="1:12" ht="15" thickBot="1">
      <c r="A128" s="230"/>
      <c r="B128" s="231" t="s">
        <v>437</v>
      </c>
      <c r="C128" s="231" t="s">
        <v>438</v>
      </c>
      <c r="D128" s="191" t="s">
        <v>381</v>
      </c>
      <c r="E128" s="67"/>
      <c r="F128" s="68"/>
      <c r="G128" s="69">
        <f>MEDIAN(G4,G26,G42,G47,G49,G58,G62,G64:G67,G69,G72,G76,G79,G83,G99,G114,G116,G122)</f>
        <v>2</v>
      </c>
      <c r="H128" s="70" t="s">
        <v>1048</v>
      </c>
      <c r="I128" s="70" t="s">
        <v>1047</v>
      </c>
      <c r="J128" s="188"/>
      <c r="K128" s="189"/>
      <c r="L128" s="190"/>
    </row>
    <row r="130" spans="1:12">
      <c r="A130" s="168" t="s">
        <v>182</v>
      </c>
      <c r="L130" s="244"/>
    </row>
    <row r="131" spans="1:12">
      <c r="A131" s="168" t="s">
        <v>183</v>
      </c>
    </row>
  </sheetData>
  <sheetProtection algorithmName="SHA-512" hashValue="mTujuU4XqQTKLlt1wdfAiEpGvha2SWLkUMQvDY9QvcQw0QDBwRoEdh485S05LVZxINdU0C1VLLRLt57jE6F+hw==" saltValue="nKF35dGgOJu3+Urc6xPbag==" spinCount="100000" sheet="1" objects="1" scenarios="1" formatCells="0" formatColumns="0" formatRows="0" insertColumns="0" insertRows="0" insertHyperlinks="0" deleteColumns="0" deleteRows="0" sort="0" autoFilter="0" pivotTables="0"/>
  <mergeCells count="7">
    <mergeCell ref="J1:L1"/>
    <mergeCell ref="E1:F1"/>
    <mergeCell ref="A2:C2"/>
    <mergeCell ref="A1:D1"/>
    <mergeCell ref="G1:G2"/>
    <mergeCell ref="H1:H2"/>
    <mergeCell ref="I1:I2"/>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87"/>
  <sheetViews>
    <sheetView zoomScaleNormal="100" workbookViewId="0">
      <selection sqref="A1:D1"/>
    </sheetView>
  </sheetViews>
  <sheetFormatPr defaultRowHeight="14.25"/>
  <cols>
    <col min="1" max="3" width="8.5703125" style="79" customWidth="1"/>
    <col min="4" max="4" width="79.7109375" style="78" bestFit="1" customWidth="1"/>
    <col min="5" max="5" width="7" style="79" customWidth="1"/>
    <col min="6" max="6" width="77.7109375" style="78" bestFit="1" customWidth="1"/>
    <col min="7" max="7" width="8.28515625" style="78" customWidth="1"/>
    <col min="8" max="8" width="11.42578125" style="78" customWidth="1"/>
    <col min="9" max="9" width="13.5703125" style="78" customWidth="1"/>
    <col min="10" max="10" width="7.140625" style="79" customWidth="1"/>
    <col min="11" max="11" width="158.85546875" style="78" customWidth="1"/>
    <col min="12" max="12" width="7.5703125" style="78" customWidth="1"/>
    <col min="13" max="16384" width="9.140625" style="78"/>
  </cols>
  <sheetData>
    <row r="1" spans="1:12">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52" t="s">
        <v>44</v>
      </c>
      <c r="E2" s="5" t="s">
        <v>0</v>
      </c>
      <c r="F2" s="5" t="s">
        <v>44</v>
      </c>
      <c r="G2" s="536"/>
      <c r="H2" s="536"/>
      <c r="I2" s="536"/>
      <c r="J2" s="49" t="s">
        <v>0</v>
      </c>
      <c r="K2" s="50" t="s">
        <v>1024</v>
      </c>
      <c r="L2" s="51" t="s">
        <v>45</v>
      </c>
    </row>
    <row r="3" spans="1:12" s="165" customFormat="1" ht="15">
      <c r="A3" s="163" t="s">
        <v>512</v>
      </c>
      <c r="B3" s="72"/>
      <c r="C3" s="73"/>
      <c r="D3" s="240" t="s">
        <v>443</v>
      </c>
      <c r="E3" s="152"/>
      <c r="F3" s="214"/>
      <c r="G3" s="9">
        <f>MEDIAN(G4,G14,G92,G109,G127,G137)</f>
        <v>2.5125000000000002</v>
      </c>
      <c r="H3" s="10" t="s">
        <v>1048</v>
      </c>
      <c r="I3" s="10" t="s">
        <v>1047</v>
      </c>
      <c r="J3" s="11"/>
      <c r="K3" s="12"/>
      <c r="L3" s="256"/>
    </row>
    <row r="4" spans="1:12">
      <c r="A4" s="84"/>
      <c r="B4" s="81" t="s">
        <v>513</v>
      </c>
      <c r="C4" s="280"/>
      <c r="D4" s="281" t="s">
        <v>444</v>
      </c>
      <c r="E4" s="282"/>
      <c r="F4" s="283"/>
      <c r="G4" s="284">
        <f>MEDIAN(G5,G8,G9)</f>
        <v>2.5</v>
      </c>
      <c r="H4" s="285" t="s">
        <v>1048</v>
      </c>
      <c r="I4" s="285" t="s">
        <v>1047</v>
      </c>
      <c r="J4" s="286"/>
      <c r="K4" s="287"/>
      <c r="L4" s="288"/>
    </row>
    <row r="5" spans="1:12">
      <c r="A5" s="84"/>
      <c r="B5" s="81"/>
      <c r="C5" s="81" t="s">
        <v>514</v>
      </c>
      <c r="D5" s="89" t="s">
        <v>445</v>
      </c>
      <c r="E5" s="98" t="s">
        <v>1903</v>
      </c>
      <c r="F5" s="104" t="s">
        <v>1904</v>
      </c>
      <c r="G5" s="111">
        <f>MEDIAN(L5:L7)</f>
        <v>2.5</v>
      </c>
      <c r="H5" s="112" t="s">
        <v>1048</v>
      </c>
      <c r="I5" s="112" t="s">
        <v>1047</v>
      </c>
      <c r="J5" s="115" t="s">
        <v>1372</v>
      </c>
      <c r="K5" s="116" t="s">
        <v>1373</v>
      </c>
      <c r="L5" s="117">
        <v>3.5</v>
      </c>
    </row>
    <row r="6" spans="1:12">
      <c r="A6" s="80"/>
      <c r="B6" s="81"/>
      <c r="C6" s="81"/>
      <c r="D6" s="91"/>
      <c r="E6" s="102"/>
      <c r="F6" s="99"/>
      <c r="G6" s="111"/>
      <c r="H6" s="112"/>
      <c r="I6" s="112"/>
      <c r="J6" s="115" t="s">
        <v>1374</v>
      </c>
      <c r="K6" s="116" t="s">
        <v>1375</v>
      </c>
      <c r="L6" s="117">
        <v>2</v>
      </c>
    </row>
    <row r="7" spans="1:12">
      <c r="A7" s="80"/>
      <c r="B7" s="81"/>
      <c r="C7" s="122"/>
      <c r="D7" s="143"/>
      <c r="E7" s="138"/>
      <c r="F7" s="126"/>
      <c r="G7" s="127"/>
      <c r="H7" s="128"/>
      <c r="I7" s="128"/>
      <c r="J7" s="129" t="s">
        <v>1378</v>
      </c>
      <c r="K7" s="130" t="s">
        <v>1379</v>
      </c>
      <c r="L7" s="131">
        <v>2.5</v>
      </c>
    </row>
    <row r="8" spans="1:12">
      <c r="A8" s="84"/>
      <c r="B8" s="81"/>
      <c r="C8" s="122" t="s">
        <v>515</v>
      </c>
      <c r="D8" s="141" t="s">
        <v>446</v>
      </c>
      <c r="E8" s="125" t="s">
        <v>1905</v>
      </c>
      <c r="F8" s="144" t="s">
        <v>1906</v>
      </c>
      <c r="G8" s="127">
        <v>2.5</v>
      </c>
      <c r="H8" s="128" t="s">
        <v>1048</v>
      </c>
      <c r="I8" s="128" t="s">
        <v>1047</v>
      </c>
      <c r="J8" s="129" t="s">
        <v>1376</v>
      </c>
      <c r="K8" s="130" t="s">
        <v>1377</v>
      </c>
      <c r="L8" s="131">
        <v>2.5</v>
      </c>
    </row>
    <row r="9" spans="1:12">
      <c r="A9" s="84"/>
      <c r="B9" s="81"/>
      <c r="C9" s="81" t="s">
        <v>516</v>
      </c>
      <c r="D9" s="89" t="s">
        <v>447</v>
      </c>
      <c r="E9" s="98" t="s">
        <v>1907</v>
      </c>
      <c r="F9" s="105" t="s">
        <v>447</v>
      </c>
      <c r="G9" s="111">
        <f>MEDIAN(L9:L11)</f>
        <v>2.5</v>
      </c>
      <c r="H9" s="112" t="s">
        <v>1048</v>
      </c>
      <c r="I9" s="112" t="s">
        <v>1047</v>
      </c>
      <c r="J9" s="115" t="s">
        <v>1396</v>
      </c>
      <c r="K9" s="116" t="s">
        <v>1397</v>
      </c>
      <c r="L9" s="117">
        <v>3.3</v>
      </c>
    </row>
    <row r="10" spans="1:12">
      <c r="A10" s="80"/>
      <c r="B10" s="81"/>
      <c r="C10" s="81"/>
      <c r="D10" s="91"/>
      <c r="E10" s="98"/>
      <c r="F10" s="105"/>
      <c r="G10" s="111"/>
      <c r="H10" s="112"/>
      <c r="I10" s="112"/>
      <c r="J10" s="115" t="s">
        <v>1400</v>
      </c>
      <c r="K10" s="116" t="s">
        <v>1401</v>
      </c>
      <c r="L10" s="117">
        <v>1.8</v>
      </c>
    </row>
    <row r="11" spans="1:12">
      <c r="A11" s="80"/>
      <c r="B11" s="81"/>
      <c r="C11" s="122"/>
      <c r="D11" s="143"/>
      <c r="E11" s="125"/>
      <c r="F11" s="144"/>
      <c r="G11" s="127"/>
      <c r="H11" s="128"/>
      <c r="I11" s="128"/>
      <c r="J11" s="129" t="s">
        <v>1402</v>
      </c>
      <c r="K11" s="130" t="s">
        <v>1403</v>
      </c>
      <c r="L11" s="131">
        <v>2.5</v>
      </c>
    </row>
    <row r="12" spans="1:12">
      <c r="A12" s="84"/>
      <c r="B12" s="81"/>
      <c r="C12" s="122" t="s">
        <v>517</v>
      </c>
      <c r="D12" s="141" t="s">
        <v>448</v>
      </c>
      <c r="E12" s="125" t="s">
        <v>1908</v>
      </c>
      <c r="F12" s="144" t="s">
        <v>1909</v>
      </c>
      <c r="G12" s="127">
        <v>2.5</v>
      </c>
      <c r="H12" s="128" t="s">
        <v>1048</v>
      </c>
      <c r="I12" s="128" t="s">
        <v>1047</v>
      </c>
      <c r="J12" s="129"/>
      <c r="K12" s="130"/>
      <c r="L12" s="289"/>
    </row>
    <row r="13" spans="1:12">
      <c r="A13" s="84"/>
      <c r="B13" s="122"/>
      <c r="C13" s="122" t="s">
        <v>449</v>
      </c>
      <c r="D13" s="141" t="s">
        <v>450</v>
      </c>
      <c r="E13" s="135"/>
      <c r="F13" s="142"/>
      <c r="G13" s="127">
        <v>2.5</v>
      </c>
      <c r="H13" s="128" t="s">
        <v>1048</v>
      </c>
      <c r="I13" s="128" t="s">
        <v>1047</v>
      </c>
      <c r="J13" s="129"/>
      <c r="K13" s="130"/>
      <c r="L13" s="289"/>
    </row>
    <row r="14" spans="1:12">
      <c r="A14" s="84"/>
      <c r="B14" s="81" t="s">
        <v>518</v>
      </c>
      <c r="C14" s="133"/>
      <c r="D14" s="141" t="s">
        <v>451</v>
      </c>
      <c r="E14" s="135"/>
      <c r="F14" s="142"/>
      <c r="G14" s="127">
        <f>MEDIAN(G15,G35,G49,G50,G76,G84)</f>
        <v>3.3499999999999996</v>
      </c>
      <c r="H14" s="128" t="s">
        <v>1048</v>
      </c>
      <c r="I14" s="128" t="s">
        <v>1047</v>
      </c>
      <c r="J14" s="129"/>
      <c r="K14" s="130"/>
      <c r="L14" s="289"/>
    </row>
    <row r="15" spans="1:12">
      <c r="A15" s="84"/>
      <c r="B15" s="81"/>
      <c r="C15" s="81" t="s">
        <v>519</v>
      </c>
      <c r="D15" s="83" t="s">
        <v>452</v>
      </c>
      <c r="E15" s="98" t="s">
        <v>1910</v>
      </c>
      <c r="F15" s="105" t="s">
        <v>1911</v>
      </c>
      <c r="G15" s="111">
        <f>MEDIAN(L15:L34)</f>
        <v>3.3</v>
      </c>
      <c r="H15" s="112" t="s">
        <v>1048</v>
      </c>
      <c r="I15" s="112" t="s">
        <v>1047</v>
      </c>
      <c r="J15" s="115" t="s">
        <v>1380</v>
      </c>
      <c r="K15" s="116" t="s">
        <v>1381</v>
      </c>
      <c r="L15" s="117">
        <v>3.3</v>
      </c>
    </row>
    <row r="16" spans="1:12">
      <c r="A16" s="80"/>
      <c r="B16" s="81"/>
      <c r="C16" s="81"/>
      <c r="D16" s="91"/>
      <c r="E16" s="98"/>
      <c r="F16" s="105"/>
      <c r="G16" s="111"/>
      <c r="H16" s="112"/>
      <c r="I16" s="112"/>
      <c r="J16" s="115" t="s">
        <v>1384</v>
      </c>
      <c r="K16" s="116" t="s">
        <v>1385</v>
      </c>
      <c r="L16" s="117">
        <v>3.5</v>
      </c>
    </row>
    <row r="17" spans="1:12">
      <c r="A17" s="80"/>
      <c r="B17" s="81"/>
      <c r="C17" s="81"/>
      <c r="D17" s="91"/>
      <c r="E17" s="102"/>
      <c r="F17" s="99"/>
      <c r="G17" s="111"/>
      <c r="H17" s="112"/>
      <c r="I17" s="112"/>
      <c r="J17" s="115" t="s">
        <v>1386</v>
      </c>
      <c r="K17" s="116" t="s">
        <v>1387</v>
      </c>
      <c r="L17" s="117">
        <v>3.2</v>
      </c>
    </row>
    <row r="18" spans="1:12">
      <c r="A18" s="80"/>
      <c r="B18" s="81"/>
      <c r="C18" s="81"/>
      <c r="D18" s="91"/>
      <c r="E18" s="102"/>
      <c r="F18" s="99"/>
      <c r="G18" s="111"/>
      <c r="H18" s="112"/>
      <c r="I18" s="112"/>
      <c r="J18" s="115" t="s">
        <v>1388</v>
      </c>
      <c r="K18" s="116" t="s">
        <v>1389</v>
      </c>
      <c r="L18" s="117">
        <v>2.5</v>
      </c>
    </row>
    <row r="19" spans="1:12">
      <c r="A19" s="80"/>
      <c r="B19" s="81"/>
      <c r="C19" s="81"/>
      <c r="D19" s="91"/>
      <c r="E19" s="102"/>
      <c r="F19" s="99"/>
      <c r="G19" s="111"/>
      <c r="H19" s="112"/>
      <c r="I19" s="112"/>
      <c r="J19" s="115" t="s">
        <v>1390</v>
      </c>
      <c r="K19" s="116" t="s">
        <v>1391</v>
      </c>
      <c r="L19" s="117">
        <v>4.5</v>
      </c>
    </row>
    <row r="20" spans="1:12">
      <c r="A20" s="80"/>
      <c r="B20" s="81"/>
      <c r="C20" s="81"/>
      <c r="D20" s="91"/>
      <c r="E20" s="102"/>
      <c r="F20" s="99"/>
      <c r="G20" s="111"/>
      <c r="H20" s="112"/>
      <c r="I20" s="112"/>
      <c r="J20" s="115" t="s">
        <v>1420</v>
      </c>
      <c r="K20" s="116" t="s">
        <v>1421</v>
      </c>
      <c r="L20" s="117">
        <v>2.8</v>
      </c>
    </row>
    <row r="21" spans="1:12">
      <c r="A21" s="80"/>
      <c r="B21" s="81"/>
      <c r="C21" s="81"/>
      <c r="D21" s="91"/>
      <c r="E21" s="102"/>
      <c r="F21" s="99"/>
      <c r="G21" s="111"/>
      <c r="H21" s="112"/>
      <c r="I21" s="112"/>
      <c r="J21" s="115" t="s">
        <v>1422</v>
      </c>
      <c r="K21" s="116" t="s">
        <v>1423</v>
      </c>
      <c r="L21" s="117">
        <v>3.5</v>
      </c>
    </row>
    <row r="22" spans="1:12">
      <c r="A22" s="80"/>
      <c r="B22" s="81"/>
      <c r="C22" s="81"/>
      <c r="D22" s="91"/>
      <c r="E22" s="102"/>
      <c r="F22" s="99"/>
      <c r="G22" s="111"/>
      <c r="H22" s="112"/>
      <c r="I22" s="112"/>
      <c r="J22" s="115" t="s">
        <v>1424</v>
      </c>
      <c r="K22" s="116" t="s">
        <v>1425</v>
      </c>
      <c r="L22" s="117">
        <v>4.3</v>
      </c>
    </row>
    <row r="23" spans="1:12">
      <c r="A23" s="80"/>
      <c r="B23" s="81"/>
      <c r="C23" s="81"/>
      <c r="D23" s="91"/>
      <c r="E23" s="98"/>
      <c r="F23" s="105"/>
      <c r="G23" s="111"/>
      <c r="H23" s="112"/>
      <c r="I23" s="112"/>
      <c r="J23" s="115" t="s">
        <v>1392</v>
      </c>
      <c r="K23" s="116" t="s">
        <v>1393</v>
      </c>
      <c r="L23" s="117">
        <v>3.3</v>
      </c>
    </row>
    <row r="24" spans="1:12">
      <c r="A24" s="80"/>
      <c r="B24" s="81"/>
      <c r="C24" s="81"/>
      <c r="D24" s="91"/>
      <c r="E24" s="98"/>
      <c r="F24" s="105"/>
      <c r="G24" s="111"/>
      <c r="H24" s="112"/>
      <c r="I24" s="112"/>
      <c r="J24" s="115" t="s">
        <v>1394</v>
      </c>
      <c r="K24" s="116" t="s">
        <v>1395</v>
      </c>
      <c r="L24" s="117">
        <v>2.2999999999999998</v>
      </c>
    </row>
    <row r="25" spans="1:12">
      <c r="A25" s="80"/>
      <c r="B25" s="81"/>
      <c r="C25" s="81"/>
      <c r="D25" s="91"/>
      <c r="E25" s="98"/>
      <c r="F25" s="105"/>
      <c r="G25" s="111"/>
      <c r="H25" s="112"/>
      <c r="I25" s="112"/>
      <c r="J25" s="115" t="s">
        <v>1398</v>
      </c>
      <c r="K25" s="116" t="s">
        <v>1399</v>
      </c>
      <c r="L25" s="117">
        <v>2.5</v>
      </c>
    </row>
    <row r="26" spans="1:12">
      <c r="A26" s="80"/>
      <c r="B26" s="81"/>
      <c r="C26" s="81"/>
      <c r="D26" s="91"/>
      <c r="E26" s="98"/>
      <c r="F26" s="105"/>
      <c r="G26" s="111"/>
      <c r="H26" s="112"/>
      <c r="I26" s="112"/>
      <c r="J26" s="115" t="s">
        <v>1404</v>
      </c>
      <c r="K26" s="116" t="s">
        <v>1405</v>
      </c>
      <c r="L26" s="117">
        <v>3.3</v>
      </c>
    </row>
    <row r="27" spans="1:12">
      <c r="A27" s="80"/>
      <c r="B27" s="81"/>
      <c r="C27" s="81"/>
      <c r="D27" s="91"/>
      <c r="E27" s="98"/>
      <c r="F27" s="105"/>
      <c r="G27" s="111"/>
      <c r="H27" s="112"/>
      <c r="I27" s="112"/>
      <c r="J27" s="115" t="s">
        <v>1499</v>
      </c>
      <c r="K27" s="116" t="s">
        <v>1500</v>
      </c>
      <c r="L27" s="117">
        <v>3.3</v>
      </c>
    </row>
    <row r="28" spans="1:12">
      <c r="A28" s="80"/>
      <c r="B28" s="81"/>
      <c r="C28" s="81"/>
      <c r="D28" s="91"/>
      <c r="E28" s="98"/>
      <c r="F28" s="105"/>
      <c r="G28" s="111"/>
      <c r="H28" s="112"/>
      <c r="I28" s="112"/>
      <c r="J28" s="115" t="s">
        <v>1501</v>
      </c>
      <c r="K28" s="116" t="s">
        <v>1502</v>
      </c>
      <c r="L28" s="117">
        <v>5.8</v>
      </c>
    </row>
    <row r="29" spans="1:12">
      <c r="A29" s="80"/>
      <c r="B29" s="81"/>
      <c r="C29" s="81"/>
      <c r="D29" s="91"/>
      <c r="E29" s="98"/>
      <c r="F29" s="105"/>
      <c r="G29" s="111"/>
      <c r="H29" s="112"/>
      <c r="I29" s="112"/>
      <c r="J29" s="115" t="s">
        <v>1503</v>
      </c>
      <c r="K29" s="116" t="s">
        <v>1504</v>
      </c>
      <c r="L29" s="117">
        <v>5</v>
      </c>
    </row>
    <row r="30" spans="1:12">
      <c r="A30" s="80"/>
      <c r="B30" s="81"/>
      <c r="C30" s="81"/>
      <c r="D30" s="91"/>
      <c r="E30" s="98"/>
      <c r="F30" s="105"/>
      <c r="G30" s="111"/>
      <c r="H30" s="112"/>
      <c r="I30" s="112"/>
      <c r="J30" s="115" t="s">
        <v>1505</v>
      </c>
      <c r="K30" s="116" t="s">
        <v>1506</v>
      </c>
      <c r="L30" s="117">
        <v>4.8</v>
      </c>
    </row>
    <row r="31" spans="1:12">
      <c r="A31" s="80"/>
      <c r="B31" s="81"/>
      <c r="C31" s="81"/>
      <c r="D31" s="91"/>
      <c r="E31" s="98"/>
      <c r="F31" s="105"/>
      <c r="G31" s="111"/>
      <c r="H31" s="112"/>
      <c r="I31" s="112"/>
      <c r="J31" s="115" t="s">
        <v>1507</v>
      </c>
      <c r="K31" s="116" t="s">
        <v>1508</v>
      </c>
      <c r="L31" s="117">
        <v>3.5</v>
      </c>
    </row>
    <row r="32" spans="1:12">
      <c r="A32" s="80"/>
      <c r="B32" s="81"/>
      <c r="C32" s="81"/>
      <c r="D32" s="91"/>
      <c r="E32" s="98"/>
      <c r="F32" s="105"/>
      <c r="G32" s="111"/>
      <c r="H32" s="112"/>
      <c r="I32" s="112"/>
      <c r="J32" s="115" t="s">
        <v>403</v>
      </c>
      <c r="K32" s="116" t="s">
        <v>1509</v>
      </c>
      <c r="L32" s="117">
        <v>2</v>
      </c>
    </row>
    <row r="33" spans="1:12">
      <c r="A33" s="80"/>
      <c r="B33" s="81"/>
      <c r="C33" s="81"/>
      <c r="D33" s="91"/>
      <c r="E33" s="98"/>
      <c r="F33" s="105"/>
      <c r="G33" s="111"/>
      <c r="H33" s="112"/>
      <c r="I33" s="112"/>
      <c r="J33" s="115" t="s">
        <v>405</v>
      </c>
      <c r="K33" s="116" t="s">
        <v>1510</v>
      </c>
      <c r="L33" s="117">
        <v>6.5</v>
      </c>
    </row>
    <row r="34" spans="1:12">
      <c r="A34" s="80"/>
      <c r="B34" s="81"/>
      <c r="C34" s="122"/>
      <c r="D34" s="143"/>
      <c r="E34" s="125"/>
      <c r="F34" s="144"/>
      <c r="G34" s="127"/>
      <c r="H34" s="128"/>
      <c r="I34" s="128"/>
      <c r="J34" s="129" t="s">
        <v>1513</v>
      </c>
      <c r="K34" s="130" t="s">
        <v>1514</v>
      </c>
      <c r="L34" s="131">
        <v>3</v>
      </c>
    </row>
    <row r="35" spans="1:12">
      <c r="A35" s="84"/>
      <c r="B35" s="81"/>
      <c r="C35" s="81" t="s">
        <v>520</v>
      </c>
      <c r="D35" s="83" t="s">
        <v>453</v>
      </c>
      <c r="E35" s="98" t="s">
        <v>1912</v>
      </c>
      <c r="F35" s="105" t="s">
        <v>1913</v>
      </c>
      <c r="G35" s="111">
        <f>MEDIAN(L35:L48)</f>
        <v>4</v>
      </c>
      <c r="H35" s="112" t="s">
        <v>1048</v>
      </c>
      <c r="I35" s="112" t="s">
        <v>1047</v>
      </c>
      <c r="J35" s="115" t="s">
        <v>1382</v>
      </c>
      <c r="K35" s="116" t="s">
        <v>1383</v>
      </c>
      <c r="L35" s="117">
        <v>3.5</v>
      </c>
    </row>
    <row r="36" spans="1:12">
      <c r="A36" s="80"/>
      <c r="B36" s="81"/>
      <c r="C36" s="81"/>
      <c r="D36" s="91"/>
      <c r="E36" s="98"/>
      <c r="F36" s="105"/>
      <c r="G36" s="111"/>
      <c r="H36" s="112"/>
      <c r="I36" s="112"/>
      <c r="J36" s="115" t="s">
        <v>1392</v>
      </c>
      <c r="K36" s="116" t="s">
        <v>1393</v>
      </c>
      <c r="L36" s="117">
        <v>3.3</v>
      </c>
    </row>
    <row r="37" spans="1:12">
      <c r="A37" s="80"/>
      <c r="B37" s="81"/>
      <c r="C37" s="81"/>
      <c r="D37" s="91"/>
      <c r="E37" s="98"/>
      <c r="F37" s="105"/>
      <c r="G37" s="111"/>
      <c r="H37" s="112"/>
      <c r="I37" s="112"/>
      <c r="J37" s="115" t="s">
        <v>1511</v>
      </c>
      <c r="K37" s="116" t="s">
        <v>1512</v>
      </c>
      <c r="L37" s="117">
        <v>4</v>
      </c>
    </row>
    <row r="38" spans="1:12">
      <c r="A38" s="80"/>
      <c r="B38" s="81"/>
      <c r="C38" s="81"/>
      <c r="D38" s="91"/>
      <c r="E38" s="102"/>
      <c r="F38" s="99"/>
      <c r="G38" s="111"/>
      <c r="H38" s="112"/>
      <c r="I38" s="112"/>
      <c r="J38" s="115" t="s">
        <v>1513</v>
      </c>
      <c r="K38" s="116" t="s">
        <v>1514</v>
      </c>
      <c r="L38" s="117">
        <v>3</v>
      </c>
    </row>
    <row r="39" spans="1:12">
      <c r="A39" s="80"/>
      <c r="B39" s="81"/>
      <c r="C39" s="81"/>
      <c r="D39" s="91"/>
      <c r="E39" s="102"/>
      <c r="F39" s="99"/>
      <c r="G39" s="111"/>
      <c r="H39" s="112"/>
      <c r="I39" s="112"/>
      <c r="J39" s="115" t="s">
        <v>1584</v>
      </c>
      <c r="K39" s="116" t="s">
        <v>1585</v>
      </c>
      <c r="L39" s="117">
        <v>5</v>
      </c>
    </row>
    <row r="40" spans="1:12">
      <c r="A40" s="80"/>
      <c r="B40" s="81"/>
      <c r="C40" s="81"/>
      <c r="D40" s="91"/>
      <c r="E40" s="102"/>
      <c r="F40" s="99"/>
      <c r="G40" s="111"/>
      <c r="H40" s="112"/>
      <c r="I40" s="112"/>
      <c r="J40" s="115" t="s">
        <v>1586</v>
      </c>
      <c r="K40" s="116" t="s">
        <v>1587</v>
      </c>
      <c r="L40" s="117">
        <v>4.5</v>
      </c>
    </row>
    <row r="41" spans="1:12">
      <c r="A41" s="80"/>
      <c r="B41" s="81"/>
      <c r="C41" s="81"/>
      <c r="D41" s="91"/>
      <c r="E41" s="102"/>
      <c r="F41" s="99"/>
      <c r="G41" s="111"/>
      <c r="H41" s="112"/>
      <c r="I41" s="112"/>
      <c r="J41" s="115" t="s">
        <v>1540</v>
      </c>
      <c r="K41" s="116" t="s">
        <v>1541</v>
      </c>
      <c r="L41" s="117">
        <v>2.5</v>
      </c>
    </row>
    <row r="42" spans="1:12">
      <c r="A42" s="80"/>
      <c r="B42" s="81"/>
      <c r="C42" s="81"/>
      <c r="D42" s="91"/>
      <c r="E42" s="98"/>
      <c r="F42" s="105"/>
      <c r="G42" s="111"/>
      <c r="H42" s="112"/>
      <c r="I42" s="112"/>
      <c r="J42" s="115" t="s">
        <v>1515</v>
      </c>
      <c r="K42" s="116" t="s">
        <v>1516</v>
      </c>
      <c r="L42" s="117">
        <v>3.8</v>
      </c>
    </row>
    <row r="43" spans="1:12">
      <c r="A43" s="80"/>
      <c r="B43" s="81"/>
      <c r="C43" s="81"/>
      <c r="D43" s="91"/>
      <c r="E43" s="98"/>
      <c r="F43" s="105"/>
      <c r="G43" s="111"/>
      <c r="H43" s="112"/>
      <c r="I43" s="112"/>
      <c r="J43" s="115" t="s">
        <v>1517</v>
      </c>
      <c r="K43" s="116" t="s">
        <v>1518</v>
      </c>
      <c r="L43" s="117">
        <v>4</v>
      </c>
    </row>
    <row r="44" spans="1:12">
      <c r="A44" s="80"/>
      <c r="B44" s="81"/>
      <c r="C44" s="81"/>
      <c r="D44" s="91"/>
      <c r="E44" s="98"/>
      <c r="F44" s="105"/>
      <c r="G44" s="111"/>
      <c r="H44" s="112"/>
      <c r="I44" s="112"/>
      <c r="J44" s="115" t="s">
        <v>1519</v>
      </c>
      <c r="K44" s="116" t="s">
        <v>1520</v>
      </c>
      <c r="L44" s="117">
        <v>4</v>
      </c>
    </row>
    <row r="45" spans="1:12">
      <c r="A45" s="80"/>
      <c r="B45" s="81"/>
      <c r="C45" s="81"/>
      <c r="D45" s="91"/>
      <c r="E45" s="98"/>
      <c r="F45" s="105"/>
      <c r="G45" s="111"/>
      <c r="H45" s="112"/>
      <c r="I45" s="112"/>
      <c r="J45" s="115" t="s">
        <v>1521</v>
      </c>
      <c r="K45" s="116" t="s">
        <v>1522</v>
      </c>
      <c r="L45" s="117">
        <v>3</v>
      </c>
    </row>
    <row r="46" spans="1:12">
      <c r="A46" s="80"/>
      <c r="B46" s="81"/>
      <c r="C46" s="81"/>
      <c r="D46" s="91"/>
      <c r="E46" s="98"/>
      <c r="F46" s="105"/>
      <c r="G46" s="111"/>
      <c r="H46" s="112"/>
      <c r="I46" s="112"/>
      <c r="J46" s="115" t="s">
        <v>1523</v>
      </c>
      <c r="K46" s="116" t="s">
        <v>1524</v>
      </c>
      <c r="L46" s="117">
        <v>4</v>
      </c>
    </row>
    <row r="47" spans="1:12">
      <c r="A47" s="80"/>
      <c r="B47" s="81"/>
      <c r="C47" s="81"/>
      <c r="D47" s="91"/>
      <c r="E47" s="98"/>
      <c r="F47" s="105"/>
      <c r="G47" s="111"/>
      <c r="H47" s="112"/>
      <c r="I47" s="112"/>
      <c r="J47" s="115" t="s">
        <v>1525</v>
      </c>
      <c r="K47" s="116" t="s">
        <v>1526</v>
      </c>
      <c r="L47" s="117">
        <v>5.5</v>
      </c>
    </row>
    <row r="48" spans="1:12">
      <c r="A48" s="80"/>
      <c r="B48" s="81"/>
      <c r="C48" s="122"/>
      <c r="D48" s="143"/>
      <c r="E48" s="125"/>
      <c r="F48" s="144"/>
      <c r="G48" s="127"/>
      <c r="H48" s="128"/>
      <c r="I48" s="128"/>
      <c r="J48" s="129" t="s">
        <v>725</v>
      </c>
      <c r="K48" s="130" t="s">
        <v>1527</v>
      </c>
      <c r="L48" s="131">
        <v>6</v>
      </c>
    </row>
    <row r="49" spans="1:12">
      <c r="A49" s="84"/>
      <c r="B49" s="81"/>
      <c r="C49" s="122" t="s">
        <v>521</v>
      </c>
      <c r="D49" s="141" t="s">
        <v>454</v>
      </c>
      <c r="E49" s="125" t="s">
        <v>1914</v>
      </c>
      <c r="F49" s="144" t="s">
        <v>1915</v>
      </c>
      <c r="G49" s="127">
        <v>2.5</v>
      </c>
      <c r="H49" s="128" t="s">
        <v>1048</v>
      </c>
      <c r="I49" s="128" t="s">
        <v>1047</v>
      </c>
      <c r="J49" s="129" t="s">
        <v>1398</v>
      </c>
      <c r="K49" s="130" t="s">
        <v>1399</v>
      </c>
      <c r="L49" s="131">
        <v>2.5</v>
      </c>
    </row>
    <row r="50" spans="1:12">
      <c r="A50" s="84"/>
      <c r="B50" s="81"/>
      <c r="C50" s="82" t="s">
        <v>555</v>
      </c>
      <c r="D50" s="91" t="s">
        <v>455</v>
      </c>
      <c r="E50" s="98" t="s">
        <v>1916</v>
      </c>
      <c r="F50" s="105" t="s">
        <v>1917</v>
      </c>
      <c r="G50" s="111">
        <f>MEDIAN(L50:L75)</f>
        <v>4.1500000000000004</v>
      </c>
      <c r="H50" s="112" t="s">
        <v>1048</v>
      </c>
      <c r="I50" s="112" t="s">
        <v>1047</v>
      </c>
      <c r="J50" s="115" t="s">
        <v>1534</v>
      </c>
      <c r="K50" s="116" t="s">
        <v>1535</v>
      </c>
      <c r="L50" s="117">
        <v>3.5</v>
      </c>
    </row>
    <row r="51" spans="1:12">
      <c r="A51" s="84"/>
      <c r="B51" s="81"/>
      <c r="C51" s="82"/>
      <c r="D51" s="91"/>
      <c r="E51" s="98"/>
      <c r="F51" s="105"/>
      <c r="G51" s="111"/>
      <c r="H51" s="112"/>
      <c r="I51" s="112"/>
      <c r="J51" s="115" t="s">
        <v>1477</v>
      </c>
      <c r="K51" s="116" t="s">
        <v>1478</v>
      </c>
      <c r="L51" s="117">
        <v>6.3</v>
      </c>
    </row>
    <row r="52" spans="1:12">
      <c r="A52" s="84"/>
      <c r="B52" s="81"/>
      <c r="C52" s="82"/>
      <c r="D52" s="91"/>
      <c r="E52" s="98"/>
      <c r="F52" s="105"/>
      <c r="G52" s="111"/>
      <c r="H52" s="112"/>
      <c r="I52" s="112"/>
      <c r="J52" s="115" t="s">
        <v>1536</v>
      </c>
      <c r="K52" s="116" t="s">
        <v>1537</v>
      </c>
      <c r="L52" s="117">
        <v>5</v>
      </c>
    </row>
    <row r="53" spans="1:12">
      <c r="A53" s="84"/>
      <c r="B53" s="81"/>
      <c r="C53" s="82"/>
      <c r="D53" s="91"/>
      <c r="E53" s="98"/>
      <c r="F53" s="105"/>
      <c r="G53" s="111"/>
      <c r="H53" s="112"/>
      <c r="I53" s="112"/>
      <c r="J53" s="115" t="s">
        <v>1538</v>
      </c>
      <c r="K53" s="116" t="s">
        <v>1539</v>
      </c>
      <c r="L53" s="117">
        <v>5</v>
      </c>
    </row>
    <row r="54" spans="1:12">
      <c r="A54" s="84"/>
      <c r="B54" s="81"/>
      <c r="C54" s="82"/>
      <c r="D54" s="91"/>
      <c r="E54" s="98"/>
      <c r="F54" s="105"/>
      <c r="G54" s="111"/>
      <c r="H54" s="112"/>
      <c r="I54" s="112"/>
      <c r="J54" s="115" t="s">
        <v>1542</v>
      </c>
      <c r="K54" s="116" t="s">
        <v>1543</v>
      </c>
      <c r="L54" s="117">
        <v>5.8</v>
      </c>
    </row>
    <row r="55" spans="1:12">
      <c r="A55" s="84"/>
      <c r="B55" s="81"/>
      <c r="C55" s="82"/>
      <c r="D55" s="91"/>
      <c r="E55" s="98"/>
      <c r="F55" s="105"/>
      <c r="G55" s="111"/>
      <c r="H55" s="112"/>
      <c r="I55" s="112"/>
      <c r="J55" s="115" t="s">
        <v>1544</v>
      </c>
      <c r="K55" s="116" t="s">
        <v>1545</v>
      </c>
      <c r="L55" s="117">
        <v>2.2999999999999998</v>
      </c>
    </row>
    <row r="56" spans="1:12">
      <c r="A56" s="84"/>
      <c r="B56" s="81"/>
      <c r="C56" s="82"/>
      <c r="D56" s="91"/>
      <c r="E56" s="98"/>
      <c r="F56" s="105"/>
      <c r="G56" s="111"/>
      <c r="H56" s="112"/>
      <c r="I56" s="112"/>
      <c r="J56" s="115" t="s">
        <v>1546</v>
      </c>
      <c r="K56" s="116" t="s">
        <v>1547</v>
      </c>
      <c r="L56" s="117">
        <v>5</v>
      </c>
    </row>
    <row r="57" spans="1:12">
      <c r="A57" s="84"/>
      <c r="B57" s="81"/>
      <c r="C57" s="82"/>
      <c r="D57" s="91"/>
      <c r="E57" s="98"/>
      <c r="F57" s="105"/>
      <c r="G57" s="111"/>
      <c r="H57" s="112"/>
      <c r="I57" s="112"/>
      <c r="J57" s="115" t="s">
        <v>1548</v>
      </c>
      <c r="K57" s="116" t="s">
        <v>1549</v>
      </c>
      <c r="L57" s="117">
        <v>5.5</v>
      </c>
    </row>
    <row r="58" spans="1:12">
      <c r="A58" s="84"/>
      <c r="B58" s="81"/>
      <c r="C58" s="82"/>
      <c r="D58" s="91"/>
      <c r="E58" s="98"/>
      <c r="F58" s="105"/>
      <c r="G58" s="111"/>
      <c r="H58" s="112"/>
      <c r="I58" s="112"/>
      <c r="J58" s="115" t="s">
        <v>1550</v>
      </c>
      <c r="K58" s="116" t="s">
        <v>1551</v>
      </c>
      <c r="L58" s="117">
        <v>2</v>
      </c>
    </row>
    <row r="59" spans="1:12">
      <c r="A59" s="84"/>
      <c r="B59" s="81"/>
      <c r="C59" s="82"/>
      <c r="D59" s="91"/>
      <c r="E59" s="98"/>
      <c r="F59" s="105"/>
      <c r="G59" s="111"/>
      <c r="H59" s="112"/>
      <c r="I59" s="112"/>
      <c r="J59" s="115" t="s">
        <v>1552</v>
      </c>
      <c r="K59" s="116" t="s">
        <v>1553</v>
      </c>
      <c r="L59" s="117">
        <v>4.3</v>
      </c>
    </row>
    <row r="60" spans="1:12">
      <c r="A60" s="84"/>
      <c r="B60" s="81"/>
      <c r="C60" s="82"/>
      <c r="D60" s="91"/>
      <c r="E60" s="102"/>
      <c r="F60" s="99"/>
      <c r="G60" s="111"/>
      <c r="H60" s="112"/>
      <c r="I60" s="112"/>
      <c r="J60" s="115" t="s">
        <v>1554</v>
      </c>
      <c r="K60" s="116" t="s">
        <v>1555</v>
      </c>
      <c r="L60" s="117">
        <v>4.3</v>
      </c>
    </row>
    <row r="61" spans="1:12">
      <c r="A61" s="84"/>
      <c r="B61" s="81"/>
      <c r="C61" s="82"/>
      <c r="D61" s="91"/>
      <c r="E61" s="102"/>
      <c r="F61" s="99"/>
      <c r="G61" s="111"/>
      <c r="H61" s="112"/>
      <c r="I61" s="112"/>
      <c r="J61" s="115" t="s">
        <v>1556</v>
      </c>
      <c r="K61" s="116" t="s">
        <v>1557</v>
      </c>
      <c r="L61" s="117">
        <v>4.5</v>
      </c>
    </row>
    <row r="62" spans="1:12">
      <c r="A62" s="84"/>
      <c r="B62" s="81"/>
      <c r="C62" s="82"/>
      <c r="D62" s="91"/>
      <c r="E62" s="98"/>
      <c r="F62" s="105"/>
      <c r="G62" s="111"/>
      <c r="H62" s="112"/>
      <c r="I62" s="112"/>
      <c r="J62" s="115" t="s">
        <v>1558</v>
      </c>
      <c r="K62" s="116" t="s">
        <v>1559</v>
      </c>
      <c r="L62" s="117">
        <v>4</v>
      </c>
    </row>
    <row r="63" spans="1:12">
      <c r="A63" s="84"/>
      <c r="B63" s="81"/>
      <c r="C63" s="82"/>
      <c r="D63" s="91"/>
      <c r="E63" s="98"/>
      <c r="F63" s="105"/>
      <c r="G63" s="111"/>
      <c r="H63" s="112"/>
      <c r="I63" s="112"/>
      <c r="J63" s="115" t="s">
        <v>1560</v>
      </c>
      <c r="K63" s="116" t="s">
        <v>1561</v>
      </c>
      <c r="L63" s="117">
        <v>3.5</v>
      </c>
    </row>
    <row r="64" spans="1:12">
      <c r="A64" s="84"/>
      <c r="B64" s="81"/>
      <c r="C64" s="82"/>
      <c r="D64" s="91"/>
      <c r="E64" s="98"/>
      <c r="F64" s="105"/>
      <c r="G64" s="111"/>
      <c r="H64" s="112"/>
      <c r="I64" s="112"/>
      <c r="J64" s="115" t="s">
        <v>1562</v>
      </c>
      <c r="K64" s="116" t="s">
        <v>1563</v>
      </c>
      <c r="L64" s="117">
        <v>3</v>
      </c>
    </row>
    <row r="65" spans="1:12">
      <c r="A65" s="84"/>
      <c r="B65" s="81"/>
      <c r="C65" s="82"/>
      <c r="D65" s="91"/>
      <c r="E65" s="98"/>
      <c r="F65" s="105"/>
      <c r="G65" s="111"/>
      <c r="H65" s="112"/>
      <c r="I65" s="112"/>
      <c r="J65" s="115" t="s">
        <v>1564</v>
      </c>
      <c r="K65" s="116" t="s">
        <v>1565</v>
      </c>
      <c r="L65" s="117">
        <v>1.5</v>
      </c>
    </row>
    <row r="66" spans="1:12">
      <c r="A66" s="84"/>
      <c r="B66" s="81"/>
      <c r="C66" s="82"/>
      <c r="D66" s="91"/>
      <c r="E66" s="98"/>
      <c r="F66" s="105"/>
      <c r="G66" s="111"/>
      <c r="H66" s="112"/>
      <c r="I66" s="112"/>
      <c r="J66" s="115" t="s">
        <v>1566</v>
      </c>
      <c r="K66" s="116" t="s">
        <v>1567</v>
      </c>
      <c r="L66" s="117">
        <v>4.5</v>
      </c>
    </row>
    <row r="67" spans="1:12">
      <c r="A67" s="84"/>
      <c r="B67" s="81"/>
      <c r="C67" s="82"/>
      <c r="D67" s="91"/>
      <c r="E67" s="98"/>
      <c r="F67" s="105"/>
      <c r="G67" s="111"/>
      <c r="H67" s="112"/>
      <c r="I67" s="112"/>
      <c r="J67" s="115" t="s">
        <v>1568</v>
      </c>
      <c r="K67" s="116" t="s">
        <v>1569</v>
      </c>
      <c r="L67" s="117">
        <v>3.8</v>
      </c>
    </row>
    <row r="68" spans="1:12">
      <c r="A68" s="84"/>
      <c r="B68" s="81"/>
      <c r="C68" s="82"/>
      <c r="D68" s="91"/>
      <c r="E68" s="98"/>
      <c r="F68" s="105"/>
      <c r="G68" s="111"/>
      <c r="H68" s="112"/>
      <c r="I68" s="112"/>
      <c r="J68" s="115" t="s">
        <v>1570</v>
      </c>
      <c r="K68" s="116" t="s">
        <v>1572</v>
      </c>
      <c r="L68" s="117">
        <v>3.5</v>
      </c>
    </row>
    <row r="69" spans="1:12">
      <c r="A69" s="84"/>
      <c r="B69" s="81"/>
      <c r="C69" s="82"/>
      <c r="D69" s="91"/>
      <c r="E69" s="98"/>
      <c r="F69" s="105"/>
      <c r="G69" s="111"/>
      <c r="H69" s="112"/>
      <c r="I69" s="112"/>
      <c r="J69" s="115" t="s">
        <v>1573</v>
      </c>
      <c r="K69" s="116" t="s">
        <v>1571</v>
      </c>
      <c r="L69" s="117">
        <v>4.5</v>
      </c>
    </row>
    <row r="70" spans="1:12">
      <c r="A70" s="84"/>
      <c r="B70" s="81"/>
      <c r="C70" s="82"/>
      <c r="D70" s="91"/>
      <c r="E70" s="98"/>
      <c r="F70" s="105"/>
      <c r="G70" s="111"/>
      <c r="H70" s="112"/>
      <c r="I70" s="112"/>
      <c r="J70" s="115" t="s">
        <v>1574</v>
      </c>
      <c r="K70" s="116" t="s">
        <v>1575</v>
      </c>
      <c r="L70" s="117">
        <v>3.3</v>
      </c>
    </row>
    <row r="71" spans="1:12">
      <c r="A71" s="84"/>
      <c r="B71" s="81"/>
      <c r="C71" s="82"/>
      <c r="D71" s="91"/>
      <c r="E71" s="98"/>
      <c r="F71" s="105"/>
      <c r="G71" s="111"/>
      <c r="H71" s="112"/>
      <c r="I71" s="112"/>
      <c r="J71" s="115" t="s">
        <v>1576</v>
      </c>
      <c r="K71" s="116" t="s">
        <v>1577</v>
      </c>
      <c r="L71" s="117">
        <v>3</v>
      </c>
    </row>
    <row r="72" spans="1:12">
      <c r="A72" s="84"/>
      <c r="B72" s="81"/>
      <c r="C72" s="82"/>
      <c r="D72" s="91"/>
      <c r="E72" s="98"/>
      <c r="F72" s="105"/>
      <c r="G72" s="111"/>
      <c r="H72" s="112"/>
      <c r="I72" s="112"/>
      <c r="J72" s="115" t="s">
        <v>1578</v>
      </c>
      <c r="K72" s="116" t="s">
        <v>1579</v>
      </c>
      <c r="L72" s="117">
        <v>5.5</v>
      </c>
    </row>
    <row r="73" spans="1:12">
      <c r="A73" s="80"/>
      <c r="B73" s="81"/>
      <c r="C73" s="81"/>
      <c r="D73" s="91"/>
      <c r="E73" s="98"/>
      <c r="F73" s="105"/>
      <c r="G73" s="111"/>
      <c r="H73" s="112"/>
      <c r="I73" s="112"/>
      <c r="J73" s="115" t="s">
        <v>1528</v>
      </c>
      <c r="K73" s="116" t="s">
        <v>1529</v>
      </c>
      <c r="L73" s="117">
        <v>3</v>
      </c>
    </row>
    <row r="74" spans="1:12">
      <c r="A74" s="80"/>
      <c r="B74" s="81"/>
      <c r="C74" s="81"/>
      <c r="D74" s="91"/>
      <c r="E74" s="98"/>
      <c r="F74" s="105"/>
      <c r="G74" s="111"/>
      <c r="H74" s="112"/>
      <c r="I74" s="112"/>
      <c r="J74" s="115" t="s">
        <v>1530</v>
      </c>
      <c r="K74" s="116" t="s">
        <v>1532</v>
      </c>
      <c r="L74" s="117">
        <v>4</v>
      </c>
    </row>
    <row r="75" spans="1:12">
      <c r="A75" s="80"/>
      <c r="B75" s="81"/>
      <c r="C75" s="122"/>
      <c r="D75" s="143"/>
      <c r="E75" s="125"/>
      <c r="F75" s="144"/>
      <c r="G75" s="127"/>
      <c r="H75" s="128"/>
      <c r="I75" s="128"/>
      <c r="J75" s="129" t="s">
        <v>1531</v>
      </c>
      <c r="K75" s="130" t="s">
        <v>1533</v>
      </c>
      <c r="L75" s="131">
        <v>6</v>
      </c>
    </row>
    <row r="76" spans="1:12">
      <c r="A76" s="84"/>
      <c r="B76" s="81"/>
      <c r="C76" s="81" t="s">
        <v>522</v>
      </c>
      <c r="D76" s="89" t="s">
        <v>523</v>
      </c>
      <c r="E76" s="98" t="s">
        <v>1918</v>
      </c>
      <c r="F76" s="105" t="s">
        <v>1919</v>
      </c>
      <c r="G76" s="111">
        <f>MEDIAN(L76:L83)</f>
        <v>3.4</v>
      </c>
      <c r="H76" s="112" t="s">
        <v>1048</v>
      </c>
      <c r="I76" s="112" t="s">
        <v>1047</v>
      </c>
      <c r="J76" s="115" t="s">
        <v>1580</v>
      </c>
      <c r="K76" s="116" t="s">
        <v>1581</v>
      </c>
      <c r="L76" s="117">
        <v>2.2999999999999998</v>
      </c>
    </row>
    <row r="77" spans="1:12">
      <c r="A77" s="80"/>
      <c r="B77" s="81"/>
      <c r="C77" s="81"/>
      <c r="D77" s="91"/>
      <c r="E77" s="98"/>
      <c r="F77" s="105"/>
      <c r="G77" s="111"/>
      <c r="H77" s="112"/>
      <c r="I77" s="112"/>
      <c r="J77" s="115" t="s">
        <v>1582</v>
      </c>
      <c r="K77" s="116" t="s">
        <v>1583</v>
      </c>
      <c r="L77" s="117">
        <v>3.8</v>
      </c>
    </row>
    <row r="78" spans="1:12">
      <c r="A78" s="80"/>
      <c r="B78" s="81"/>
      <c r="C78" s="81"/>
      <c r="D78" s="91"/>
      <c r="E78" s="98"/>
      <c r="F78" s="105"/>
      <c r="G78" s="111"/>
      <c r="H78" s="112"/>
      <c r="I78" s="112"/>
      <c r="J78" s="115" t="s">
        <v>1588</v>
      </c>
      <c r="K78" s="116" t="s">
        <v>1589</v>
      </c>
      <c r="L78" s="117">
        <v>5</v>
      </c>
    </row>
    <row r="79" spans="1:12">
      <c r="A79" s="80"/>
      <c r="B79" s="81"/>
      <c r="C79" s="81"/>
      <c r="D79" s="91"/>
      <c r="E79" s="98"/>
      <c r="F79" s="105"/>
      <c r="G79" s="111"/>
      <c r="H79" s="112"/>
      <c r="I79" s="112"/>
      <c r="J79" s="115" t="s">
        <v>1590</v>
      </c>
      <c r="K79" s="116" t="s">
        <v>1591</v>
      </c>
      <c r="L79" s="117">
        <v>3</v>
      </c>
    </row>
    <row r="80" spans="1:12">
      <c r="A80" s="80"/>
      <c r="B80" s="81"/>
      <c r="C80" s="81"/>
      <c r="D80" s="91"/>
      <c r="E80" s="98"/>
      <c r="F80" s="105"/>
      <c r="G80" s="111"/>
      <c r="H80" s="112"/>
      <c r="I80" s="112"/>
      <c r="J80" s="115" t="s">
        <v>1594</v>
      </c>
      <c r="K80" s="116" t="s">
        <v>1595</v>
      </c>
      <c r="L80" s="117">
        <v>2.5</v>
      </c>
    </row>
    <row r="81" spans="1:12">
      <c r="A81" s="80"/>
      <c r="B81" s="81"/>
      <c r="C81" s="81"/>
      <c r="D81" s="91"/>
      <c r="E81" s="98"/>
      <c r="F81" s="105"/>
      <c r="G81" s="111"/>
      <c r="H81" s="112"/>
      <c r="I81" s="112"/>
      <c r="J81" s="115" t="s">
        <v>426</v>
      </c>
      <c r="K81" s="116" t="s">
        <v>1596</v>
      </c>
      <c r="L81" s="117">
        <v>2</v>
      </c>
    </row>
    <row r="82" spans="1:12">
      <c r="A82" s="80"/>
      <c r="B82" s="81"/>
      <c r="C82" s="81"/>
      <c r="D82" s="91"/>
      <c r="E82" s="98"/>
      <c r="F82" s="105"/>
      <c r="G82" s="111"/>
      <c r="H82" s="112"/>
      <c r="I82" s="112"/>
      <c r="J82" s="115" t="s">
        <v>1708</v>
      </c>
      <c r="K82" s="116" t="s">
        <v>1709</v>
      </c>
      <c r="L82" s="117">
        <v>5.3</v>
      </c>
    </row>
    <row r="83" spans="1:12">
      <c r="A83" s="80"/>
      <c r="B83" s="81"/>
      <c r="C83" s="122"/>
      <c r="D83" s="143"/>
      <c r="E83" s="125"/>
      <c r="F83" s="144"/>
      <c r="G83" s="127"/>
      <c r="H83" s="128"/>
      <c r="I83" s="128"/>
      <c r="J83" s="129" t="s">
        <v>1710</v>
      </c>
      <c r="K83" s="130" t="s">
        <v>1711</v>
      </c>
      <c r="L83" s="131">
        <v>8.3000000000000007</v>
      </c>
    </row>
    <row r="84" spans="1:12">
      <c r="A84" s="84"/>
      <c r="B84" s="81"/>
      <c r="C84" s="81" t="s">
        <v>524</v>
      </c>
      <c r="D84" s="89" t="s">
        <v>456</v>
      </c>
      <c r="E84" s="98" t="s">
        <v>1920</v>
      </c>
      <c r="F84" s="105" t="s">
        <v>1921</v>
      </c>
      <c r="G84" s="111">
        <f>MEDIAN(L84:L89)</f>
        <v>2.5</v>
      </c>
      <c r="H84" s="112" t="s">
        <v>1048</v>
      </c>
      <c r="I84" s="112" t="s">
        <v>1047</v>
      </c>
      <c r="J84" s="115" t="s">
        <v>1592</v>
      </c>
      <c r="K84" s="116" t="s">
        <v>1593</v>
      </c>
      <c r="L84" s="117">
        <v>2.5</v>
      </c>
    </row>
    <row r="85" spans="1:12">
      <c r="A85" s="80"/>
      <c r="B85" s="81"/>
      <c r="C85" s="81"/>
      <c r="D85" s="91"/>
      <c r="E85" s="98"/>
      <c r="F85" s="105"/>
      <c r="G85" s="111"/>
      <c r="H85" s="112"/>
      <c r="I85" s="112"/>
      <c r="J85" s="115" t="s">
        <v>1412</v>
      </c>
      <c r="K85" s="116" t="s">
        <v>1413</v>
      </c>
      <c r="L85" s="117">
        <v>2.2999999999999998</v>
      </c>
    </row>
    <row r="86" spans="1:12">
      <c r="A86" s="80"/>
      <c r="B86" s="81"/>
      <c r="C86" s="81"/>
      <c r="D86" s="91"/>
      <c r="E86" s="98"/>
      <c r="F86" s="105"/>
      <c r="G86" s="111"/>
      <c r="H86" s="112"/>
      <c r="I86" s="112"/>
      <c r="J86" s="115" t="s">
        <v>1513</v>
      </c>
      <c r="K86" s="116" t="s">
        <v>1514</v>
      </c>
      <c r="L86" s="117">
        <v>3</v>
      </c>
    </row>
    <row r="87" spans="1:12">
      <c r="A87" s="80"/>
      <c r="B87" s="81"/>
      <c r="C87" s="81"/>
      <c r="D87" s="91"/>
      <c r="E87" s="98"/>
      <c r="F87" s="105"/>
      <c r="G87" s="111"/>
      <c r="H87" s="112"/>
      <c r="I87" s="112"/>
      <c r="J87" s="115" t="s">
        <v>426</v>
      </c>
      <c r="K87" s="116" t="s">
        <v>1596</v>
      </c>
      <c r="L87" s="117">
        <v>2</v>
      </c>
    </row>
    <row r="88" spans="1:12">
      <c r="A88" s="80"/>
      <c r="B88" s="81"/>
      <c r="C88" s="81"/>
      <c r="D88" s="91"/>
      <c r="E88" s="98"/>
      <c r="F88" s="105"/>
      <c r="G88" s="111"/>
      <c r="H88" s="112"/>
      <c r="I88" s="112"/>
      <c r="J88" s="115" t="s">
        <v>1597</v>
      </c>
      <c r="K88" s="116" t="s">
        <v>1598</v>
      </c>
      <c r="L88" s="117">
        <v>3.5</v>
      </c>
    </row>
    <row r="89" spans="1:12">
      <c r="A89" s="80"/>
      <c r="B89" s="81"/>
      <c r="C89" s="122"/>
      <c r="D89" s="143"/>
      <c r="E89" s="125"/>
      <c r="F89" s="144"/>
      <c r="G89" s="127"/>
      <c r="H89" s="128"/>
      <c r="I89" s="128"/>
      <c r="J89" s="129" t="s">
        <v>1398</v>
      </c>
      <c r="K89" s="130" t="s">
        <v>1399</v>
      </c>
      <c r="L89" s="131">
        <v>2.5</v>
      </c>
    </row>
    <row r="90" spans="1:12">
      <c r="A90" s="84"/>
      <c r="B90" s="81"/>
      <c r="C90" s="122" t="s">
        <v>525</v>
      </c>
      <c r="D90" s="141" t="s">
        <v>457</v>
      </c>
      <c r="E90" s="135"/>
      <c r="F90" s="142"/>
      <c r="G90" s="127">
        <v>3.35</v>
      </c>
      <c r="H90" s="128" t="s">
        <v>1048</v>
      </c>
      <c r="I90" s="128" t="s">
        <v>1047</v>
      </c>
      <c r="J90" s="129"/>
      <c r="K90" s="130"/>
      <c r="L90" s="131"/>
    </row>
    <row r="91" spans="1:12">
      <c r="A91" s="84"/>
      <c r="B91" s="122"/>
      <c r="C91" s="122" t="s">
        <v>458</v>
      </c>
      <c r="D91" s="141" t="s">
        <v>459</v>
      </c>
      <c r="E91" s="135"/>
      <c r="F91" s="142"/>
      <c r="G91" s="127">
        <v>3.35</v>
      </c>
      <c r="H91" s="128" t="s">
        <v>1048</v>
      </c>
      <c r="I91" s="128" t="s">
        <v>1047</v>
      </c>
      <c r="J91" s="129"/>
      <c r="K91" s="130"/>
      <c r="L91" s="131"/>
    </row>
    <row r="92" spans="1:12">
      <c r="A92" s="84"/>
      <c r="B92" s="81" t="s">
        <v>526</v>
      </c>
      <c r="C92" s="122"/>
      <c r="D92" s="141" t="s">
        <v>460</v>
      </c>
      <c r="E92" s="135"/>
      <c r="F92" s="142"/>
      <c r="G92" s="127">
        <f>MEDIAN(G93,G102,G105)</f>
        <v>3</v>
      </c>
      <c r="H92" s="128" t="s">
        <v>1048</v>
      </c>
      <c r="I92" s="128" t="s">
        <v>1047</v>
      </c>
      <c r="J92" s="129"/>
      <c r="K92" s="130"/>
      <c r="L92" s="131"/>
    </row>
    <row r="93" spans="1:12">
      <c r="A93" s="84"/>
      <c r="B93" s="81"/>
      <c r="C93" s="81" t="s">
        <v>527</v>
      </c>
      <c r="D93" s="83" t="s">
        <v>461</v>
      </c>
      <c r="E93" s="98" t="s">
        <v>1922</v>
      </c>
      <c r="F93" s="105" t="s">
        <v>1923</v>
      </c>
      <c r="G93" s="111">
        <f>MEDIAN(L93:L101)</f>
        <v>3.3</v>
      </c>
      <c r="H93" s="112" t="s">
        <v>1048</v>
      </c>
      <c r="I93" s="112" t="s">
        <v>1047</v>
      </c>
      <c r="J93" s="115" t="s">
        <v>1446</v>
      </c>
      <c r="K93" s="116" t="s">
        <v>1447</v>
      </c>
      <c r="L93" s="117">
        <v>3</v>
      </c>
    </row>
    <row r="94" spans="1:12">
      <c r="A94" s="84"/>
      <c r="B94" s="81"/>
      <c r="C94" s="81"/>
      <c r="D94" s="89"/>
      <c r="E94" s="102"/>
      <c r="F94" s="99"/>
      <c r="G94" s="111"/>
      <c r="H94" s="112"/>
      <c r="I94" s="112"/>
      <c r="J94" s="115" t="s">
        <v>1454</v>
      </c>
      <c r="K94" s="116" t="s">
        <v>1455</v>
      </c>
      <c r="L94" s="117">
        <v>3.3</v>
      </c>
    </row>
    <row r="95" spans="1:12">
      <c r="A95" s="84"/>
      <c r="B95" s="81"/>
      <c r="C95" s="81"/>
      <c r="D95" s="89"/>
      <c r="E95" s="102"/>
      <c r="F95" s="99"/>
      <c r="G95" s="111"/>
      <c r="H95" s="112"/>
      <c r="I95" s="112"/>
      <c r="J95" s="115" t="s">
        <v>1456</v>
      </c>
      <c r="K95" s="116" t="s">
        <v>1457</v>
      </c>
      <c r="L95" s="117">
        <v>4.5</v>
      </c>
    </row>
    <row r="96" spans="1:12">
      <c r="A96" s="84"/>
      <c r="B96" s="81"/>
      <c r="C96" s="81"/>
      <c r="D96" s="83"/>
      <c r="E96" s="102"/>
      <c r="F96" s="99"/>
      <c r="G96" s="111"/>
      <c r="H96" s="112"/>
      <c r="I96" s="112"/>
      <c r="J96" s="115" t="s">
        <v>550</v>
      </c>
      <c r="K96" s="116" t="s">
        <v>1601</v>
      </c>
      <c r="L96" s="117">
        <v>5</v>
      </c>
    </row>
    <row r="97" spans="1:12">
      <c r="A97" s="84"/>
      <c r="B97" s="81"/>
      <c r="C97" s="81"/>
      <c r="D97" s="83"/>
      <c r="E97" s="102"/>
      <c r="F97" s="99"/>
      <c r="G97" s="111"/>
      <c r="H97" s="112"/>
      <c r="I97" s="112"/>
      <c r="J97" s="115" t="s">
        <v>1602</v>
      </c>
      <c r="K97" s="116" t="s">
        <v>1603</v>
      </c>
      <c r="L97" s="117">
        <v>5</v>
      </c>
    </row>
    <row r="98" spans="1:12">
      <c r="A98" s="84"/>
      <c r="B98" s="81"/>
      <c r="C98" s="81"/>
      <c r="D98" s="83"/>
      <c r="E98" s="102"/>
      <c r="F98" s="99"/>
      <c r="G98" s="111"/>
      <c r="H98" s="112"/>
      <c r="I98" s="112"/>
      <c r="J98" s="115" t="s">
        <v>1454</v>
      </c>
      <c r="K98" s="116" t="s">
        <v>1455</v>
      </c>
      <c r="L98" s="117">
        <v>3.3</v>
      </c>
    </row>
    <row r="99" spans="1:12">
      <c r="A99" s="84"/>
      <c r="B99" s="81"/>
      <c r="C99" s="81"/>
      <c r="D99" s="83"/>
      <c r="E99" s="102"/>
      <c r="F99" s="99"/>
      <c r="G99" s="111"/>
      <c r="H99" s="112"/>
      <c r="I99" s="112"/>
      <c r="J99" s="115" t="s">
        <v>1590</v>
      </c>
      <c r="K99" s="116" t="s">
        <v>1591</v>
      </c>
      <c r="L99" s="117">
        <v>3</v>
      </c>
    </row>
    <row r="100" spans="1:12">
      <c r="A100" s="84"/>
      <c r="B100" s="81"/>
      <c r="C100" s="81"/>
      <c r="D100" s="83"/>
      <c r="E100" s="102"/>
      <c r="F100" s="99"/>
      <c r="G100" s="111"/>
      <c r="H100" s="112"/>
      <c r="I100" s="112"/>
      <c r="J100" s="115" t="s">
        <v>1604</v>
      </c>
      <c r="K100" s="116" t="s">
        <v>1605</v>
      </c>
      <c r="L100" s="117">
        <v>6</v>
      </c>
    </row>
    <row r="101" spans="1:12">
      <c r="A101" s="84"/>
      <c r="B101" s="81"/>
      <c r="C101" s="122"/>
      <c r="D101" s="124"/>
      <c r="E101" s="138"/>
      <c r="F101" s="126"/>
      <c r="G101" s="127"/>
      <c r="H101" s="128"/>
      <c r="I101" s="128"/>
      <c r="J101" s="129" t="s">
        <v>1606</v>
      </c>
      <c r="K101" s="130" t="s">
        <v>1607</v>
      </c>
      <c r="L101" s="131">
        <v>3.3</v>
      </c>
    </row>
    <row r="102" spans="1:12">
      <c r="A102" s="84"/>
      <c r="B102" s="81"/>
      <c r="C102" s="81" t="s">
        <v>528</v>
      </c>
      <c r="D102" s="83" t="s">
        <v>462</v>
      </c>
      <c r="E102" s="98" t="s">
        <v>1924</v>
      </c>
      <c r="F102" s="105" t="s">
        <v>1925</v>
      </c>
      <c r="G102" s="111">
        <f>MEDIAN(L102:L104)</f>
        <v>3</v>
      </c>
      <c r="H102" s="112" t="s">
        <v>1048</v>
      </c>
      <c r="I102" s="112" t="s">
        <v>1047</v>
      </c>
      <c r="J102" s="115" t="s">
        <v>1488</v>
      </c>
      <c r="K102" s="116" t="s">
        <v>1489</v>
      </c>
      <c r="L102" s="117">
        <v>3</v>
      </c>
    </row>
    <row r="103" spans="1:12">
      <c r="A103" s="84"/>
      <c r="B103" s="81"/>
      <c r="C103" s="81"/>
      <c r="D103" s="83"/>
      <c r="E103" s="102"/>
      <c r="F103" s="99"/>
      <c r="G103" s="111"/>
      <c r="H103" s="112"/>
      <c r="I103" s="112"/>
      <c r="J103" s="115" t="s">
        <v>1305</v>
      </c>
      <c r="K103" s="116" t="s">
        <v>1306</v>
      </c>
      <c r="L103" s="117">
        <v>3</v>
      </c>
    </row>
    <row r="104" spans="1:12">
      <c r="A104" s="84"/>
      <c r="B104" s="81"/>
      <c r="C104" s="122"/>
      <c r="D104" s="124"/>
      <c r="E104" s="138"/>
      <c r="F104" s="126"/>
      <c r="G104" s="127"/>
      <c r="H104" s="128"/>
      <c r="I104" s="128"/>
      <c r="J104" s="129" t="s">
        <v>1608</v>
      </c>
      <c r="K104" s="130" t="s">
        <v>1609</v>
      </c>
      <c r="L104" s="131">
        <v>3.5</v>
      </c>
    </row>
    <row r="105" spans="1:12">
      <c r="A105" s="84"/>
      <c r="B105" s="81"/>
      <c r="C105" s="81" t="s">
        <v>529</v>
      </c>
      <c r="D105" s="89" t="s">
        <v>463</v>
      </c>
      <c r="E105" s="98" t="s">
        <v>1926</v>
      </c>
      <c r="F105" s="105" t="s">
        <v>1927</v>
      </c>
      <c r="G105" s="111">
        <f>MEDIAN(L105:L106)</f>
        <v>2.65</v>
      </c>
      <c r="H105" s="112" t="s">
        <v>1048</v>
      </c>
      <c r="I105" s="112" t="s">
        <v>1047</v>
      </c>
      <c r="J105" s="115" t="s">
        <v>1610</v>
      </c>
      <c r="K105" s="116" t="s">
        <v>1611</v>
      </c>
      <c r="L105" s="117">
        <v>2</v>
      </c>
    </row>
    <row r="106" spans="1:12">
      <c r="A106" s="84"/>
      <c r="B106" s="81"/>
      <c r="C106" s="122"/>
      <c r="D106" s="124"/>
      <c r="E106" s="138"/>
      <c r="F106" s="126"/>
      <c r="G106" s="127"/>
      <c r="H106" s="128"/>
      <c r="I106" s="128"/>
      <c r="J106" s="129" t="s">
        <v>1444</v>
      </c>
      <c r="K106" s="130" t="s">
        <v>1445</v>
      </c>
      <c r="L106" s="131">
        <v>3.3</v>
      </c>
    </row>
    <row r="107" spans="1:12">
      <c r="A107" s="84"/>
      <c r="B107" s="81"/>
      <c r="C107" s="122" t="s">
        <v>530</v>
      </c>
      <c r="D107" s="141" t="s">
        <v>464</v>
      </c>
      <c r="E107" s="125" t="s">
        <v>1928</v>
      </c>
      <c r="F107" s="144" t="s">
        <v>1929</v>
      </c>
      <c r="G107" s="127">
        <v>3</v>
      </c>
      <c r="H107" s="128" t="s">
        <v>1048</v>
      </c>
      <c r="I107" s="128" t="s">
        <v>1047</v>
      </c>
      <c r="J107" s="129"/>
      <c r="K107" s="130"/>
      <c r="L107" s="131"/>
    </row>
    <row r="108" spans="1:12">
      <c r="A108" s="84"/>
      <c r="B108" s="122"/>
      <c r="C108" s="122" t="s">
        <v>465</v>
      </c>
      <c r="D108" s="141" t="s">
        <v>466</v>
      </c>
      <c r="E108" s="135"/>
      <c r="F108" s="142"/>
      <c r="G108" s="127">
        <v>3</v>
      </c>
      <c r="H108" s="128" t="s">
        <v>1048</v>
      </c>
      <c r="I108" s="128" t="s">
        <v>1047</v>
      </c>
      <c r="J108" s="129"/>
      <c r="K108" s="130"/>
      <c r="L108" s="131"/>
    </row>
    <row r="109" spans="1:12">
      <c r="A109" s="84"/>
      <c r="B109" s="82" t="s">
        <v>556</v>
      </c>
      <c r="C109" s="122"/>
      <c r="D109" s="145" t="s">
        <v>467</v>
      </c>
      <c r="E109" s="125"/>
      <c r="F109" s="146"/>
      <c r="G109" s="127">
        <f>MEDIAN(G110,G112,G114,G115,G117)</f>
        <v>2.4</v>
      </c>
      <c r="H109" s="128" t="s">
        <v>1048</v>
      </c>
      <c r="I109" s="128" t="s">
        <v>1047</v>
      </c>
      <c r="J109" s="129"/>
      <c r="K109" s="130"/>
      <c r="L109" s="131"/>
    </row>
    <row r="110" spans="1:12">
      <c r="A110" s="84"/>
      <c r="B110" s="81"/>
      <c r="C110" s="81" t="s">
        <v>531</v>
      </c>
      <c r="D110" s="89" t="s">
        <v>468</v>
      </c>
      <c r="E110" s="98" t="s">
        <v>1930</v>
      </c>
      <c r="F110" s="105" t="s">
        <v>1931</v>
      </c>
      <c r="G110" s="111">
        <f>MEDIAN(L110:L111)</f>
        <v>3</v>
      </c>
      <c r="H110" s="112" t="s">
        <v>1048</v>
      </c>
      <c r="I110" s="112" t="s">
        <v>1047</v>
      </c>
      <c r="J110" s="115" t="s">
        <v>1408</v>
      </c>
      <c r="K110" s="116" t="s">
        <v>1409</v>
      </c>
      <c r="L110" s="117">
        <v>2</v>
      </c>
    </row>
    <row r="111" spans="1:12">
      <c r="A111" s="84"/>
      <c r="B111" s="81"/>
      <c r="C111" s="122"/>
      <c r="D111" s="124"/>
      <c r="E111" s="138"/>
      <c r="F111" s="126"/>
      <c r="G111" s="127"/>
      <c r="H111" s="128"/>
      <c r="I111" s="128"/>
      <c r="J111" s="129" t="s">
        <v>1410</v>
      </c>
      <c r="K111" s="130" t="s">
        <v>1411</v>
      </c>
      <c r="L111" s="131">
        <v>4</v>
      </c>
    </row>
    <row r="112" spans="1:12">
      <c r="A112" s="84"/>
      <c r="B112" s="81"/>
      <c r="C112" s="81" t="s">
        <v>532</v>
      </c>
      <c r="D112" s="89" t="s">
        <v>469</v>
      </c>
      <c r="E112" s="98" t="s">
        <v>1932</v>
      </c>
      <c r="F112" s="107" t="s">
        <v>1933</v>
      </c>
      <c r="G112" s="111">
        <f>MEDIAN(L112:L113)</f>
        <v>3</v>
      </c>
      <c r="H112" s="112" t="s">
        <v>1048</v>
      </c>
      <c r="I112" s="112" t="s">
        <v>1047</v>
      </c>
      <c r="J112" s="115" t="s">
        <v>1408</v>
      </c>
      <c r="K112" s="116" t="s">
        <v>1409</v>
      </c>
      <c r="L112" s="117">
        <v>2</v>
      </c>
    </row>
    <row r="113" spans="1:12">
      <c r="A113" s="84"/>
      <c r="B113" s="81"/>
      <c r="C113" s="122"/>
      <c r="D113" s="124"/>
      <c r="E113" s="138"/>
      <c r="F113" s="126"/>
      <c r="G113" s="127"/>
      <c r="H113" s="128"/>
      <c r="I113" s="128"/>
      <c r="J113" s="129" t="s">
        <v>1410</v>
      </c>
      <c r="K113" s="130" t="s">
        <v>1411</v>
      </c>
      <c r="L113" s="131">
        <v>4</v>
      </c>
    </row>
    <row r="114" spans="1:12">
      <c r="A114" s="84"/>
      <c r="B114" s="81"/>
      <c r="C114" s="122" t="s">
        <v>533</v>
      </c>
      <c r="D114" s="124" t="s">
        <v>470</v>
      </c>
      <c r="E114" s="138"/>
      <c r="F114" s="126"/>
      <c r="G114" s="127">
        <v>1.8</v>
      </c>
      <c r="H114" s="128" t="s">
        <v>1048</v>
      </c>
      <c r="I114" s="128" t="s">
        <v>1048</v>
      </c>
      <c r="J114" s="129" t="s">
        <v>1406</v>
      </c>
      <c r="K114" s="130" t="s">
        <v>1407</v>
      </c>
      <c r="L114" s="131">
        <v>1.8</v>
      </c>
    </row>
    <row r="115" spans="1:12">
      <c r="A115" s="84"/>
      <c r="B115" s="81"/>
      <c r="C115" s="81" t="s">
        <v>534</v>
      </c>
      <c r="D115" s="83" t="s">
        <v>471</v>
      </c>
      <c r="E115" s="102"/>
      <c r="F115" s="99"/>
      <c r="G115" s="111">
        <f>MEDIAN(L115:L116)</f>
        <v>2.15</v>
      </c>
      <c r="H115" s="112" t="s">
        <v>1048</v>
      </c>
      <c r="I115" s="112" t="s">
        <v>1047</v>
      </c>
      <c r="J115" s="115" t="s">
        <v>1408</v>
      </c>
      <c r="K115" s="116" t="s">
        <v>1409</v>
      </c>
      <c r="L115" s="117">
        <v>2</v>
      </c>
    </row>
    <row r="116" spans="1:12">
      <c r="A116" s="84"/>
      <c r="B116" s="81"/>
      <c r="C116" s="122"/>
      <c r="D116" s="124"/>
      <c r="E116" s="138"/>
      <c r="F116" s="126"/>
      <c r="G116" s="127"/>
      <c r="H116" s="128"/>
      <c r="I116" s="128"/>
      <c r="J116" s="129" t="s">
        <v>1412</v>
      </c>
      <c r="K116" s="130" t="s">
        <v>1413</v>
      </c>
      <c r="L116" s="131">
        <v>2.2999999999999998</v>
      </c>
    </row>
    <row r="117" spans="1:12">
      <c r="A117" s="84"/>
      <c r="B117" s="81"/>
      <c r="C117" s="81" t="s">
        <v>535</v>
      </c>
      <c r="D117" s="89" t="s">
        <v>472</v>
      </c>
      <c r="E117" s="98" t="s">
        <v>1934</v>
      </c>
      <c r="F117" s="99" t="s">
        <v>1935</v>
      </c>
      <c r="G117" s="111">
        <f>MEDIAN(L117:L124)</f>
        <v>2.4</v>
      </c>
      <c r="H117" s="112" t="s">
        <v>1048</v>
      </c>
      <c r="I117" s="112" t="s">
        <v>1048</v>
      </c>
      <c r="J117" s="115" t="s">
        <v>1612</v>
      </c>
      <c r="K117" s="116" t="s">
        <v>1613</v>
      </c>
      <c r="L117" s="117">
        <v>2.2999999999999998</v>
      </c>
    </row>
    <row r="118" spans="1:12">
      <c r="A118" s="80"/>
      <c r="B118" s="81"/>
      <c r="C118" s="81"/>
      <c r="D118" s="91"/>
      <c r="E118" s="98"/>
      <c r="F118" s="105"/>
      <c r="G118" s="111"/>
      <c r="H118" s="112"/>
      <c r="I118" s="112"/>
      <c r="J118" s="115" t="s">
        <v>1414</v>
      </c>
      <c r="K118" s="116" t="s">
        <v>1415</v>
      </c>
      <c r="L118" s="117">
        <v>2.5</v>
      </c>
    </row>
    <row r="119" spans="1:12">
      <c r="A119" s="84"/>
      <c r="B119" s="81"/>
      <c r="C119" s="81"/>
      <c r="D119" s="83"/>
      <c r="E119" s="102"/>
      <c r="F119" s="99"/>
      <c r="G119" s="111"/>
      <c r="H119" s="112"/>
      <c r="I119" s="112"/>
      <c r="J119" s="115" t="s">
        <v>1614</v>
      </c>
      <c r="K119" s="116" t="s">
        <v>1615</v>
      </c>
      <c r="L119" s="117">
        <v>1.8</v>
      </c>
    </row>
    <row r="120" spans="1:12">
      <c r="A120" s="84"/>
      <c r="B120" s="81"/>
      <c r="C120" s="81"/>
      <c r="D120" s="83"/>
      <c r="E120" s="102"/>
      <c r="F120" s="99"/>
      <c r="G120" s="111"/>
      <c r="H120" s="112"/>
      <c r="I120" s="112"/>
      <c r="J120" s="115" t="s">
        <v>1616</v>
      </c>
      <c r="K120" s="116" t="s">
        <v>1617</v>
      </c>
      <c r="L120" s="117">
        <v>2.5</v>
      </c>
    </row>
    <row r="121" spans="1:12">
      <c r="A121" s="84"/>
      <c r="B121" s="81"/>
      <c r="C121" s="81"/>
      <c r="D121" s="83"/>
      <c r="E121" s="102"/>
      <c r="F121" s="99"/>
      <c r="G121" s="111"/>
      <c r="H121" s="112"/>
      <c r="I121" s="112"/>
      <c r="J121" s="115" t="s">
        <v>1618</v>
      </c>
      <c r="K121" s="116" t="s">
        <v>1619</v>
      </c>
      <c r="L121" s="117">
        <v>3.5</v>
      </c>
    </row>
    <row r="122" spans="1:12">
      <c r="A122" s="80"/>
      <c r="B122" s="81"/>
      <c r="C122" s="81"/>
      <c r="D122" s="91"/>
      <c r="E122" s="98"/>
      <c r="F122" s="105"/>
      <c r="G122" s="111"/>
      <c r="H122" s="112"/>
      <c r="I122" s="112"/>
      <c r="J122" s="115" t="s">
        <v>1416</v>
      </c>
      <c r="K122" s="116" t="s">
        <v>1417</v>
      </c>
      <c r="L122" s="117">
        <v>2</v>
      </c>
    </row>
    <row r="123" spans="1:12">
      <c r="A123" s="80"/>
      <c r="B123" s="81"/>
      <c r="C123" s="81"/>
      <c r="D123" s="91"/>
      <c r="E123" s="98"/>
      <c r="F123" s="105"/>
      <c r="G123" s="111"/>
      <c r="H123" s="112"/>
      <c r="I123" s="112"/>
      <c r="J123" s="115" t="s">
        <v>1418</v>
      </c>
      <c r="K123" s="116" t="s">
        <v>1419</v>
      </c>
      <c r="L123" s="117">
        <v>4</v>
      </c>
    </row>
    <row r="124" spans="1:12">
      <c r="A124" s="84"/>
      <c r="B124" s="81"/>
      <c r="C124" s="122"/>
      <c r="D124" s="124"/>
      <c r="E124" s="138"/>
      <c r="F124" s="126"/>
      <c r="G124" s="127"/>
      <c r="H124" s="128"/>
      <c r="I124" s="128"/>
      <c r="J124" s="129" t="s">
        <v>1620</v>
      </c>
      <c r="K124" s="130" t="s">
        <v>1621</v>
      </c>
      <c r="L124" s="131">
        <v>2</v>
      </c>
    </row>
    <row r="125" spans="1:12">
      <c r="A125" s="84"/>
      <c r="B125" s="81"/>
      <c r="C125" s="123" t="s">
        <v>557</v>
      </c>
      <c r="D125" s="145" t="s">
        <v>473</v>
      </c>
      <c r="E125" s="125" t="s">
        <v>1936</v>
      </c>
      <c r="F125" s="146" t="s">
        <v>1937</v>
      </c>
      <c r="G125" s="127">
        <v>2.4</v>
      </c>
      <c r="H125" s="128" t="s">
        <v>1048</v>
      </c>
      <c r="I125" s="128" t="s">
        <v>1047</v>
      </c>
      <c r="J125" s="129"/>
      <c r="K125" s="130"/>
      <c r="L125" s="131"/>
    </row>
    <row r="126" spans="1:12">
      <c r="A126" s="84"/>
      <c r="B126" s="122"/>
      <c r="C126" s="122" t="s">
        <v>474</v>
      </c>
      <c r="D126" s="141" t="s">
        <v>475</v>
      </c>
      <c r="E126" s="135"/>
      <c r="F126" s="142"/>
      <c r="G126" s="127">
        <v>2.4</v>
      </c>
      <c r="H126" s="128" t="s">
        <v>1048</v>
      </c>
      <c r="I126" s="128" t="s">
        <v>1047</v>
      </c>
      <c r="J126" s="129"/>
      <c r="K126" s="130"/>
      <c r="L126" s="131"/>
    </row>
    <row r="127" spans="1:12">
      <c r="A127" s="84"/>
      <c r="B127" s="81" t="s">
        <v>536</v>
      </c>
      <c r="C127" s="122"/>
      <c r="D127" s="141" t="s">
        <v>476</v>
      </c>
      <c r="E127" s="135"/>
      <c r="F127" s="142"/>
      <c r="G127" s="127">
        <f>MEDIAN(G128,G131,G132)</f>
        <v>2.2999999999999998</v>
      </c>
      <c r="H127" s="128" t="s">
        <v>1048</v>
      </c>
      <c r="I127" s="128" t="s">
        <v>1048</v>
      </c>
      <c r="J127" s="129"/>
      <c r="K127" s="130"/>
      <c r="L127" s="131"/>
    </row>
    <row r="128" spans="1:12">
      <c r="A128" s="84"/>
      <c r="B128" s="81"/>
      <c r="C128" s="81" t="s">
        <v>537</v>
      </c>
      <c r="D128" s="89" t="s">
        <v>477</v>
      </c>
      <c r="E128" s="98" t="s">
        <v>1938</v>
      </c>
      <c r="F128" s="107" t="s">
        <v>1939</v>
      </c>
      <c r="G128" s="111">
        <f>MEDIAN(L128:L130)</f>
        <v>2.2999999999999998</v>
      </c>
      <c r="H128" s="112" t="s">
        <v>1048</v>
      </c>
      <c r="I128" s="112" t="s">
        <v>1048</v>
      </c>
      <c r="J128" s="115" t="s">
        <v>1430</v>
      </c>
      <c r="K128" s="116" t="s">
        <v>1431</v>
      </c>
      <c r="L128" s="117">
        <v>1.5</v>
      </c>
    </row>
    <row r="129" spans="1:12">
      <c r="A129" s="84"/>
      <c r="B129" s="81"/>
      <c r="C129" s="81"/>
      <c r="D129" s="83"/>
      <c r="E129" s="102"/>
      <c r="F129" s="99"/>
      <c r="G129" s="111"/>
      <c r="H129" s="112"/>
      <c r="I129" s="112"/>
      <c r="J129" s="115" t="s">
        <v>1303</v>
      </c>
      <c r="K129" s="116" t="s">
        <v>1304</v>
      </c>
      <c r="L129" s="117">
        <v>2.2999999999999998</v>
      </c>
    </row>
    <row r="130" spans="1:12">
      <c r="A130" s="84"/>
      <c r="B130" s="81"/>
      <c r="C130" s="122"/>
      <c r="D130" s="124"/>
      <c r="E130" s="138"/>
      <c r="F130" s="126"/>
      <c r="G130" s="127"/>
      <c r="H130" s="128"/>
      <c r="I130" s="128"/>
      <c r="J130" s="129" t="s">
        <v>1368</v>
      </c>
      <c r="K130" s="130" t="s">
        <v>1369</v>
      </c>
      <c r="L130" s="131">
        <v>3</v>
      </c>
    </row>
    <row r="131" spans="1:12">
      <c r="A131" s="84"/>
      <c r="B131" s="81"/>
      <c r="C131" s="122" t="s">
        <v>538</v>
      </c>
      <c r="D131" s="141" t="s">
        <v>478</v>
      </c>
      <c r="E131" s="125" t="s">
        <v>1940</v>
      </c>
      <c r="F131" s="146" t="s">
        <v>1941</v>
      </c>
      <c r="G131" s="127">
        <v>1.5</v>
      </c>
      <c r="H131" s="128" t="s">
        <v>1048</v>
      </c>
      <c r="I131" s="128" t="s">
        <v>1048</v>
      </c>
      <c r="J131" s="129" t="s">
        <v>1430</v>
      </c>
      <c r="K131" s="130" t="s">
        <v>1431</v>
      </c>
      <c r="L131" s="131">
        <v>1.5</v>
      </c>
    </row>
    <row r="132" spans="1:12">
      <c r="A132" s="84"/>
      <c r="B132" s="81"/>
      <c r="C132" s="81" t="s">
        <v>539</v>
      </c>
      <c r="D132" s="89" t="s">
        <v>479</v>
      </c>
      <c r="E132" s="100"/>
      <c r="F132" s="104"/>
      <c r="G132" s="111">
        <f>MEDIAN(L132:L134)</f>
        <v>2.2999999999999998</v>
      </c>
      <c r="H132" s="112" t="s">
        <v>1048</v>
      </c>
      <c r="I132" s="112" t="s">
        <v>1048</v>
      </c>
      <c r="J132" s="115" t="s">
        <v>1430</v>
      </c>
      <c r="K132" s="116" t="s">
        <v>1431</v>
      </c>
      <c r="L132" s="117">
        <v>1.5</v>
      </c>
    </row>
    <row r="133" spans="1:12">
      <c r="A133" s="84"/>
      <c r="B133" s="81"/>
      <c r="C133" s="81"/>
      <c r="D133" s="83"/>
      <c r="E133" s="102"/>
      <c r="F133" s="99"/>
      <c r="G133" s="111"/>
      <c r="H133" s="112"/>
      <c r="I133" s="112"/>
      <c r="J133" s="115" t="s">
        <v>1303</v>
      </c>
      <c r="K133" s="116" t="s">
        <v>1304</v>
      </c>
      <c r="L133" s="117">
        <v>2.2999999999999998</v>
      </c>
    </row>
    <row r="134" spans="1:12">
      <c r="A134" s="84"/>
      <c r="B134" s="81"/>
      <c r="C134" s="122"/>
      <c r="D134" s="124"/>
      <c r="E134" s="138"/>
      <c r="F134" s="126"/>
      <c r="G134" s="127"/>
      <c r="H134" s="128"/>
      <c r="I134" s="128"/>
      <c r="J134" s="129" t="s">
        <v>1368</v>
      </c>
      <c r="K134" s="130" t="s">
        <v>1369</v>
      </c>
      <c r="L134" s="131">
        <v>3</v>
      </c>
    </row>
    <row r="135" spans="1:12">
      <c r="A135" s="84"/>
      <c r="B135" s="81"/>
      <c r="C135" s="122" t="s">
        <v>540</v>
      </c>
      <c r="D135" s="141" t="s">
        <v>480</v>
      </c>
      <c r="E135" s="125" t="s">
        <v>1942</v>
      </c>
      <c r="F135" s="146" t="s">
        <v>1943</v>
      </c>
      <c r="G135" s="127">
        <v>2.2999999999999998</v>
      </c>
      <c r="H135" s="128" t="s">
        <v>1048</v>
      </c>
      <c r="I135" s="128" t="s">
        <v>1048</v>
      </c>
      <c r="J135" s="129"/>
      <c r="K135" s="130"/>
      <c r="L135" s="131"/>
    </row>
    <row r="136" spans="1:12">
      <c r="A136" s="84"/>
      <c r="B136" s="122"/>
      <c r="C136" s="132" t="s">
        <v>481</v>
      </c>
      <c r="D136" s="145" t="s">
        <v>482</v>
      </c>
      <c r="E136" s="125"/>
      <c r="F136" s="146"/>
      <c r="G136" s="127">
        <v>2.2999999999999998</v>
      </c>
      <c r="H136" s="128" t="s">
        <v>1048</v>
      </c>
      <c r="I136" s="128" t="s">
        <v>1048</v>
      </c>
      <c r="J136" s="129"/>
      <c r="K136" s="130"/>
      <c r="L136" s="131"/>
    </row>
    <row r="137" spans="1:12">
      <c r="A137" s="84"/>
      <c r="B137" s="81" t="s">
        <v>541</v>
      </c>
      <c r="C137" s="122"/>
      <c r="D137" s="141" t="s">
        <v>483</v>
      </c>
      <c r="E137" s="135"/>
      <c r="F137" s="142"/>
      <c r="G137" s="127">
        <f>MEDIAN(G138,G142)</f>
        <v>2.5249999999999999</v>
      </c>
      <c r="H137" s="128" t="s">
        <v>1048</v>
      </c>
      <c r="I137" s="128" t="s">
        <v>1047</v>
      </c>
      <c r="J137" s="129"/>
      <c r="K137" s="130"/>
      <c r="L137" s="131"/>
    </row>
    <row r="138" spans="1:12">
      <c r="A138" s="84"/>
      <c r="B138" s="81"/>
      <c r="C138" s="81" t="s">
        <v>542</v>
      </c>
      <c r="D138" s="89" t="s">
        <v>484</v>
      </c>
      <c r="E138" s="98" t="s">
        <v>1944</v>
      </c>
      <c r="F138" s="107" t="s">
        <v>1945</v>
      </c>
      <c r="G138" s="111">
        <f>MEDIAN(L138:L141)</f>
        <v>2.75</v>
      </c>
      <c r="H138" s="112" t="s">
        <v>1048</v>
      </c>
      <c r="I138" s="112" t="s">
        <v>1047</v>
      </c>
      <c r="J138" s="115" t="s">
        <v>1426</v>
      </c>
      <c r="K138" s="116" t="s">
        <v>1427</v>
      </c>
      <c r="L138" s="117">
        <v>2.5</v>
      </c>
    </row>
    <row r="139" spans="1:12">
      <c r="A139" s="84"/>
      <c r="B139" s="81"/>
      <c r="C139" s="81"/>
      <c r="D139" s="89"/>
      <c r="E139" s="100"/>
      <c r="F139" s="104"/>
      <c r="G139" s="111"/>
      <c r="H139" s="112"/>
      <c r="I139" s="112"/>
      <c r="J139" s="115" t="s">
        <v>1428</v>
      </c>
      <c r="K139" s="116" t="s">
        <v>1429</v>
      </c>
      <c r="L139" s="117">
        <v>2.2999999999999998</v>
      </c>
    </row>
    <row r="140" spans="1:12">
      <c r="A140" s="84"/>
      <c r="B140" s="81"/>
      <c r="C140" s="81"/>
      <c r="D140" s="89"/>
      <c r="E140" s="100"/>
      <c r="F140" s="104"/>
      <c r="G140" s="111"/>
      <c r="H140" s="112"/>
      <c r="I140" s="112"/>
      <c r="J140" s="115" t="s">
        <v>1622</v>
      </c>
      <c r="K140" s="116" t="s">
        <v>1623</v>
      </c>
      <c r="L140" s="117">
        <v>3.5</v>
      </c>
    </row>
    <row r="141" spans="1:12">
      <c r="A141" s="84"/>
      <c r="B141" s="81"/>
      <c r="C141" s="122"/>
      <c r="D141" s="141"/>
      <c r="E141" s="135"/>
      <c r="F141" s="142"/>
      <c r="G141" s="127"/>
      <c r="H141" s="128"/>
      <c r="I141" s="128"/>
      <c r="J141" s="129" t="s">
        <v>1624</v>
      </c>
      <c r="K141" s="130" t="s">
        <v>1625</v>
      </c>
      <c r="L141" s="131">
        <v>3</v>
      </c>
    </row>
    <row r="142" spans="1:12">
      <c r="A142" s="84"/>
      <c r="B142" s="81"/>
      <c r="C142" s="81" t="s">
        <v>543</v>
      </c>
      <c r="D142" s="89" t="s">
        <v>485</v>
      </c>
      <c r="E142" s="98" t="s">
        <v>1946</v>
      </c>
      <c r="F142" s="107" t="s">
        <v>1947</v>
      </c>
      <c r="G142" s="111">
        <f>MEDIAN(L142:L146)</f>
        <v>2.2999999999999998</v>
      </c>
      <c r="H142" s="112" t="s">
        <v>1048</v>
      </c>
      <c r="I142" s="112" t="s">
        <v>1047</v>
      </c>
      <c r="J142" s="115" t="s">
        <v>1057</v>
      </c>
      <c r="K142" s="116" t="s">
        <v>1058</v>
      </c>
      <c r="L142" s="117">
        <v>1.3</v>
      </c>
    </row>
    <row r="143" spans="1:12">
      <c r="A143" s="84"/>
      <c r="B143" s="81"/>
      <c r="C143" s="81"/>
      <c r="D143" s="89"/>
      <c r="E143" s="100"/>
      <c r="F143" s="104"/>
      <c r="G143" s="111"/>
      <c r="H143" s="112"/>
      <c r="I143" s="112"/>
      <c r="J143" s="115" t="s">
        <v>1626</v>
      </c>
      <c r="K143" s="116" t="s">
        <v>1627</v>
      </c>
      <c r="L143" s="117">
        <v>2.2999999999999998</v>
      </c>
    </row>
    <row r="144" spans="1:12">
      <c r="A144" s="80"/>
      <c r="B144" s="81"/>
      <c r="C144" s="81"/>
      <c r="D144" s="91"/>
      <c r="E144" s="98"/>
      <c r="F144" s="105"/>
      <c r="G144" s="111"/>
      <c r="H144" s="112"/>
      <c r="I144" s="112"/>
      <c r="J144" s="115" t="s">
        <v>1359</v>
      </c>
      <c r="K144" s="116" t="s">
        <v>1360</v>
      </c>
      <c r="L144" s="117">
        <v>3</v>
      </c>
    </row>
    <row r="145" spans="1:12">
      <c r="A145" s="80"/>
      <c r="B145" s="81"/>
      <c r="C145" s="81"/>
      <c r="D145" s="91"/>
      <c r="E145" s="98"/>
      <c r="F145" s="105"/>
      <c r="G145" s="111"/>
      <c r="H145" s="112"/>
      <c r="I145" s="112"/>
      <c r="J145" s="115" t="s">
        <v>1362</v>
      </c>
      <c r="K145" s="116" t="s">
        <v>1363</v>
      </c>
      <c r="L145" s="117">
        <v>2</v>
      </c>
    </row>
    <row r="146" spans="1:12">
      <c r="A146" s="84"/>
      <c r="B146" s="81"/>
      <c r="C146" s="122"/>
      <c r="D146" s="141"/>
      <c r="E146" s="135"/>
      <c r="F146" s="142"/>
      <c r="G146" s="127"/>
      <c r="H146" s="128"/>
      <c r="I146" s="128"/>
      <c r="J146" s="129" t="s">
        <v>1624</v>
      </c>
      <c r="K146" s="130" t="s">
        <v>1625</v>
      </c>
      <c r="L146" s="131">
        <v>3</v>
      </c>
    </row>
    <row r="147" spans="1:12">
      <c r="A147" s="84"/>
      <c r="B147" s="81"/>
      <c r="C147" s="122" t="s">
        <v>544</v>
      </c>
      <c r="D147" s="141" t="s">
        <v>486</v>
      </c>
      <c r="E147" s="125" t="s">
        <v>1948</v>
      </c>
      <c r="F147" s="146" t="s">
        <v>1949</v>
      </c>
      <c r="G147" s="127">
        <v>2.5299999999999998</v>
      </c>
      <c r="H147" s="128" t="s">
        <v>1048</v>
      </c>
      <c r="I147" s="128" t="s">
        <v>1047</v>
      </c>
      <c r="J147" s="129"/>
      <c r="K147" s="130"/>
      <c r="L147" s="131"/>
    </row>
    <row r="148" spans="1:12" ht="15" thickBot="1">
      <c r="A148" s="97"/>
      <c r="B148" s="94"/>
      <c r="C148" s="94" t="s">
        <v>487</v>
      </c>
      <c r="D148" s="95" t="s">
        <v>488</v>
      </c>
      <c r="E148" s="109"/>
      <c r="F148" s="110"/>
      <c r="G148" s="113">
        <v>2.5299999999999998</v>
      </c>
      <c r="H148" s="114" t="s">
        <v>1048</v>
      </c>
      <c r="I148" s="114" t="s">
        <v>1047</v>
      </c>
      <c r="J148" s="118"/>
      <c r="K148" s="119"/>
      <c r="L148" s="120"/>
    </row>
    <row r="149" spans="1:12" s="165" customFormat="1" ht="15">
      <c r="A149" s="163" t="s">
        <v>545</v>
      </c>
      <c r="B149" s="77"/>
      <c r="C149" s="77"/>
      <c r="D149" s="6" t="s">
        <v>489</v>
      </c>
      <c r="E149" s="7"/>
      <c r="F149" s="8"/>
      <c r="G149" s="9">
        <f>MEDIAN(G150,G159)</f>
        <v>1.825</v>
      </c>
      <c r="H149" s="10" t="s">
        <v>1048</v>
      </c>
      <c r="I149" s="10" t="s">
        <v>1047</v>
      </c>
      <c r="J149" s="11"/>
      <c r="K149" s="12"/>
      <c r="L149" s="13"/>
    </row>
    <row r="150" spans="1:12">
      <c r="A150" s="84"/>
      <c r="B150" s="81" t="s">
        <v>546</v>
      </c>
      <c r="C150" s="122"/>
      <c r="D150" s="141" t="s">
        <v>490</v>
      </c>
      <c r="E150" s="125" t="s">
        <v>1950</v>
      </c>
      <c r="F150" s="146" t="s">
        <v>1951</v>
      </c>
      <c r="G150" s="127">
        <f>MEDIAN(G151,G153,G156)</f>
        <v>2</v>
      </c>
      <c r="H150" s="128" t="s">
        <v>1048</v>
      </c>
      <c r="I150" s="128" t="s">
        <v>1047</v>
      </c>
      <c r="J150" s="129"/>
      <c r="K150" s="130"/>
      <c r="L150" s="131"/>
    </row>
    <row r="151" spans="1:12">
      <c r="A151" s="84"/>
      <c r="B151" s="81"/>
      <c r="C151" s="82" t="s">
        <v>558</v>
      </c>
      <c r="D151" s="92" t="s">
        <v>491</v>
      </c>
      <c r="E151" s="98"/>
      <c r="F151" s="107"/>
      <c r="G151" s="111">
        <f>MEDIAN(L151:L152)</f>
        <v>2.2999999999999998</v>
      </c>
      <c r="H151" s="112" t="s">
        <v>1048</v>
      </c>
      <c r="I151" s="112" t="s">
        <v>1047</v>
      </c>
      <c r="J151" s="115" t="s">
        <v>1461</v>
      </c>
      <c r="K151" s="116" t="s">
        <v>1462</v>
      </c>
      <c r="L151" s="117">
        <v>2.2999999999999998</v>
      </c>
    </row>
    <row r="152" spans="1:12">
      <c r="A152" s="84"/>
      <c r="B152" s="81"/>
      <c r="C152" s="123"/>
      <c r="D152" s="145"/>
      <c r="E152" s="125"/>
      <c r="F152" s="146"/>
      <c r="G152" s="127"/>
      <c r="H152" s="128"/>
      <c r="I152" s="128"/>
      <c r="J152" s="129" t="s">
        <v>1463</v>
      </c>
      <c r="K152" s="130" t="s">
        <v>1464</v>
      </c>
      <c r="L152" s="131">
        <v>2.2999999999999998</v>
      </c>
    </row>
    <row r="153" spans="1:12">
      <c r="A153" s="84"/>
      <c r="B153" s="81"/>
      <c r="C153" s="81" t="s">
        <v>547</v>
      </c>
      <c r="D153" s="83" t="s">
        <v>492</v>
      </c>
      <c r="E153" s="102"/>
      <c r="F153" s="99"/>
      <c r="G153" s="111">
        <f>MEDIAN(L153:L155)</f>
        <v>1.8</v>
      </c>
      <c r="H153" s="112" t="s">
        <v>1048</v>
      </c>
      <c r="I153" s="112" t="s">
        <v>1047</v>
      </c>
      <c r="J153" s="115" t="s">
        <v>1463</v>
      </c>
      <c r="K153" s="116" t="s">
        <v>1464</v>
      </c>
      <c r="L153" s="117">
        <v>2.2999999999999998</v>
      </c>
    </row>
    <row r="154" spans="1:12">
      <c r="A154" s="84"/>
      <c r="B154" s="81"/>
      <c r="C154" s="81"/>
      <c r="D154" s="83"/>
      <c r="E154" s="102"/>
      <c r="F154" s="99"/>
      <c r="G154" s="111"/>
      <c r="H154" s="112"/>
      <c r="I154" s="112"/>
      <c r="J154" s="115" t="s">
        <v>1051</v>
      </c>
      <c r="K154" s="116" t="s">
        <v>1052</v>
      </c>
      <c r="L154" s="117">
        <v>1.8</v>
      </c>
    </row>
    <row r="155" spans="1:12">
      <c r="A155" s="84"/>
      <c r="B155" s="81"/>
      <c r="C155" s="122"/>
      <c r="D155" s="124"/>
      <c r="E155" s="138"/>
      <c r="F155" s="126"/>
      <c r="G155" s="127"/>
      <c r="H155" s="128"/>
      <c r="I155" s="128"/>
      <c r="J155" s="129" t="s">
        <v>1053</v>
      </c>
      <c r="K155" s="130" t="s">
        <v>1054</v>
      </c>
      <c r="L155" s="131">
        <v>1.5</v>
      </c>
    </row>
    <row r="156" spans="1:12">
      <c r="A156" s="84"/>
      <c r="B156" s="81"/>
      <c r="C156" s="396" t="s">
        <v>548</v>
      </c>
      <c r="D156" s="397" t="s">
        <v>493</v>
      </c>
      <c r="E156" s="282"/>
      <c r="F156" s="398"/>
      <c r="G156" s="284">
        <f>MEDIAN(L156:L156)</f>
        <v>2</v>
      </c>
      <c r="H156" s="285" t="s">
        <v>1048</v>
      </c>
      <c r="I156" s="285" t="s">
        <v>1047</v>
      </c>
      <c r="J156" s="370" t="s">
        <v>1134</v>
      </c>
      <c r="K156" s="371" t="s">
        <v>1135</v>
      </c>
      <c r="L156" s="372">
        <v>2</v>
      </c>
    </row>
    <row r="157" spans="1:12">
      <c r="A157" s="84"/>
      <c r="B157" s="81"/>
      <c r="C157" s="122" t="s">
        <v>549</v>
      </c>
      <c r="D157" s="141" t="s">
        <v>494</v>
      </c>
      <c r="E157" s="135"/>
      <c r="F157" s="142"/>
      <c r="G157" s="127">
        <v>2</v>
      </c>
      <c r="H157" s="128" t="s">
        <v>1048</v>
      </c>
      <c r="I157" s="128" t="s">
        <v>1047</v>
      </c>
      <c r="J157" s="129"/>
      <c r="K157" s="130"/>
      <c r="L157" s="131"/>
    </row>
    <row r="158" spans="1:12">
      <c r="A158" s="84"/>
      <c r="B158" s="122"/>
      <c r="C158" s="122" t="s">
        <v>495</v>
      </c>
      <c r="D158" s="141" t="s">
        <v>496</v>
      </c>
      <c r="E158" s="135"/>
      <c r="F158" s="142"/>
      <c r="G158" s="127">
        <v>2</v>
      </c>
      <c r="H158" s="128" t="s">
        <v>1048</v>
      </c>
      <c r="I158" s="128" t="s">
        <v>1047</v>
      </c>
      <c r="J158" s="129"/>
      <c r="K158" s="130"/>
      <c r="L158" s="131"/>
    </row>
    <row r="159" spans="1:12">
      <c r="A159" s="84"/>
      <c r="B159" s="81" t="s">
        <v>550</v>
      </c>
      <c r="C159" s="122"/>
      <c r="D159" s="124" t="s">
        <v>497</v>
      </c>
      <c r="E159" s="125" t="s">
        <v>1954</v>
      </c>
      <c r="F159" s="146" t="s">
        <v>1955</v>
      </c>
      <c r="G159" s="127">
        <f>MEDIAN(G160,G163,G165,G167,G169,G171,G175)</f>
        <v>1.65</v>
      </c>
      <c r="H159" s="128" t="s">
        <v>1048</v>
      </c>
      <c r="I159" s="128" t="s">
        <v>1048</v>
      </c>
      <c r="J159" s="129"/>
      <c r="K159" s="130"/>
      <c r="L159" s="131"/>
    </row>
    <row r="160" spans="1:12">
      <c r="A160" s="84"/>
      <c r="B160" s="81"/>
      <c r="C160" s="81" t="s">
        <v>551</v>
      </c>
      <c r="D160" s="83" t="s">
        <v>498</v>
      </c>
      <c r="E160" s="102"/>
      <c r="F160" s="99"/>
      <c r="G160" s="111">
        <f>MEDIAN(L160:L162)</f>
        <v>1.8</v>
      </c>
      <c r="H160" s="112" t="s">
        <v>1048</v>
      </c>
      <c r="I160" s="112" t="s">
        <v>1048</v>
      </c>
      <c r="J160" s="115" t="s">
        <v>1141</v>
      </c>
      <c r="K160" s="116" t="s">
        <v>1628</v>
      </c>
      <c r="L160" s="117">
        <v>2</v>
      </c>
    </row>
    <row r="161" spans="1:12">
      <c r="A161" s="84"/>
      <c r="B161" s="81"/>
      <c r="C161" s="81"/>
      <c r="D161" s="83"/>
      <c r="E161" s="102"/>
      <c r="F161" s="99"/>
      <c r="G161" s="111"/>
      <c r="H161" s="112"/>
      <c r="I161" s="112"/>
      <c r="J161" s="115" t="s">
        <v>1051</v>
      </c>
      <c r="K161" s="116" t="s">
        <v>1052</v>
      </c>
      <c r="L161" s="117">
        <v>1.8</v>
      </c>
    </row>
    <row r="162" spans="1:12">
      <c r="A162" s="84"/>
      <c r="B162" s="81"/>
      <c r="C162" s="122"/>
      <c r="D162" s="124"/>
      <c r="E162" s="138"/>
      <c r="F162" s="126"/>
      <c r="G162" s="127"/>
      <c r="H162" s="128"/>
      <c r="I162" s="128"/>
      <c r="J162" s="129" t="s">
        <v>1053</v>
      </c>
      <c r="K162" s="130" t="s">
        <v>1054</v>
      </c>
      <c r="L162" s="131">
        <v>1.5</v>
      </c>
    </row>
    <row r="163" spans="1:12">
      <c r="A163" s="84"/>
      <c r="B163" s="81"/>
      <c r="C163" s="81" t="s">
        <v>552</v>
      </c>
      <c r="D163" s="89" t="s">
        <v>499</v>
      </c>
      <c r="E163" s="100"/>
      <c r="F163" s="104"/>
      <c r="G163" s="111">
        <f>MEDIAN(L163:L164)</f>
        <v>1.65</v>
      </c>
      <c r="H163" s="112" t="s">
        <v>1048</v>
      </c>
      <c r="I163" s="112" t="s">
        <v>1048</v>
      </c>
      <c r="J163" s="115" t="s">
        <v>1051</v>
      </c>
      <c r="K163" s="116" t="s">
        <v>1052</v>
      </c>
      <c r="L163" s="117">
        <v>1.8</v>
      </c>
    </row>
    <row r="164" spans="1:12">
      <c r="A164" s="84"/>
      <c r="B164" s="81"/>
      <c r="C164" s="122"/>
      <c r="D164" s="141"/>
      <c r="E164" s="135"/>
      <c r="F164" s="142"/>
      <c r="G164" s="127"/>
      <c r="H164" s="128"/>
      <c r="I164" s="128"/>
      <c r="J164" s="129" t="s">
        <v>1053</v>
      </c>
      <c r="K164" s="130" t="s">
        <v>1054</v>
      </c>
      <c r="L164" s="131">
        <v>1.5</v>
      </c>
    </row>
    <row r="165" spans="1:12">
      <c r="A165" s="84"/>
      <c r="B165" s="81"/>
      <c r="C165" s="81" t="s">
        <v>553</v>
      </c>
      <c r="D165" s="83" t="s">
        <v>500</v>
      </c>
      <c r="E165" s="102"/>
      <c r="F165" s="99"/>
      <c r="G165" s="111">
        <f>MEDIAN(L165:L166)</f>
        <v>1.65</v>
      </c>
      <c r="H165" s="112" t="s">
        <v>1048</v>
      </c>
      <c r="I165" s="112" t="s">
        <v>1048</v>
      </c>
      <c r="J165" s="115" t="s">
        <v>1051</v>
      </c>
      <c r="K165" s="116" t="s">
        <v>1052</v>
      </c>
      <c r="L165" s="117">
        <v>1.8</v>
      </c>
    </row>
    <row r="166" spans="1:12">
      <c r="A166" s="84"/>
      <c r="B166" s="81"/>
      <c r="C166" s="122"/>
      <c r="D166" s="124"/>
      <c r="E166" s="138"/>
      <c r="F166" s="126"/>
      <c r="G166" s="127"/>
      <c r="H166" s="128"/>
      <c r="I166" s="128"/>
      <c r="J166" s="129" t="s">
        <v>1053</v>
      </c>
      <c r="K166" s="130" t="s">
        <v>1054</v>
      </c>
      <c r="L166" s="131">
        <v>1.5</v>
      </c>
    </row>
    <row r="167" spans="1:12">
      <c r="A167" s="84"/>
      <c r="B167" s="81"/>
      <c r="C167" s="81" t="s">
        <v>554</v>
      </c>
      <c r="D167" s="83" t="s">
        <v>501</v>
      </c>
      <c r="E167" s="102"/>
      <c r="F167" s="99"/>
      <c r="G167" s="111">
        <f>MEDIAN(L167:L168)</f>
        <v>1.65</v>
      </c>
      <c r="H167" s="112" t="s">
        <v>1048</v>
      </c>
      <c r="I167" s="112" t="s">
        <v>1048</v>
      </c>
      <c r="J167" s="115" t="s">
        <v>1051</v>
      </c>
      <c r="K167" s="116" t="s">
        <v>1052</v>
      </c>
      <c r="L167" s="117">
        <v>1.8</v>
      </c>
    </row>
    <row r="168" spans="1:12">
      <c r="A168" s="84"/>
      <c r="B168" s="81"/>
      <c r="C168" s="122"/>
      <c r="D168" s="124"/>
      <c r="E168" s="138"/>
      <c r="F168" s="126"/>
      <c r="G168" s="127"/>
      <c r="H168" s="128"/>
      <c r="I168" s="128"/>
      <c r="J168" s="129" t="s">
        <v>1053</v>
      </c>
      <c r="K168" s="130" t="s">
        <v>1054</v>
      </c>
      <c r="L168" s="131">
        <v>1.5</v>
      </c>
    </row>
    <row r="169" spans="1:12">
      <c r="A169" s="84"/>
      <c r="B169" s="81"/>
      <c r="C169" s="82" t="s">
        <v>559</v>
      </c>
      <c r="D169" s="92" t="s">
        <v>502</v>
      </c>
      <c r="E169" s="98"/>
      <c r="F169" s="107"/>
      <c r="G169" s="111">
        <f>MEDIAN(L169:L170)</f>
        <v>1.65</v>
      </c>
      <c r="H169" s="112" t="s">
        <v>1048</v>
      </c>
      <c r="I169" s="112" t="s">
        <v>1048</v>
      </c>
      <c r="J169" s="115" t="s">
        <v>1051</v>
      </c>
      <c r="K169" s="116" t="s">
        <v>1052</v>
      </c>
      <c r="L169" s="117">
        <v>1.8</v>
      </c>
    </row>
    <row r="170" spans="1:12">
      <c r="A170" s="84"/>
      <c r="B170" s="81"/>
      <c r="C170" s="122"/>
      <c r="D170" s="124"/>
      <c r="E170" s="138"/>
      <c r="F170" s="126"/>
      <c r="G170" s="127"/>
      <c r="H170" s="128"/>
      <c r="I170" s="128"/>
      <c r="J170" s="129" t="s">
        <v>1053</v>
      </c>
      <c r="K170" s="130" t="s">
        <v>1054</v>
      </c>
      <c r="L170" s="131">
        <v>1.5</v>
      </c>
    </row>
    <row r="171" spans="1:12">
      <c r="A171" s="80"/>
      <c r="B171" s="85"/>
      <c r="C171" s="82" t="s">
        <v>560</v>
      </c>
      <c r="D171" s="83" t="s">
        <v>503</v>
      </c>
      <c r="E171" s="102"/>
      <c r="F171" s="99"/>
      <c r="G171" s="111">
        <f>MEDIAN(L171:L174)</f>
        <v>1.65</v>
      </c>
      <c r="H171" s="112" t="s">
        <v>1048</v>
      </c>
      <c r="I171" s="112" t="s">
        <v>1048</v>
      </c>
      <c r="J171" s="115" t="s">
        <v>1107</v>
      </c>
      <c r="K171" s="116" t="s">
        <v>1108</v>
      </c>
      <c r="L171" s="117">
        <v>1.3</v>
      </c>
    </row>
    <row r="172" spans="1:12">
      <c r="A172" s="80"/>
      <c r="B172" s="85"/>
      <c r="C172" s="82"/>
      <c r="D172" s="83"/>
      <c r="E172" s="102"/>
      <c r="F172" s="99"/>
      <c r="G172" s="111"/>
      <c r="H172" s="112"/>
      <c r="I172" s="112"/>
      <c r="J172" s="115" t="s">
        <v>1432</v>
      </c>
      <c r="K172" s="116" t="s">
        <v>1433</v>
      </c>
      <c r="L172" s="117">
        <v>1.8</v>
      </c>
    </row>
    <row r="173" spans="1:12">
      <c r="A173" s="84"/>
      <c r="B173" s="81"/>
      <c r="C173" s="81"/>
      <c r="D173" s="83"/>
      <c r="E173" s="102"/>
      <c r="F173" s="99"/>
      <c r="G173" s="111"/>
      <c r="H173" s="112"/>
      <c r="I173" s="112"/>
      <c r="J173" s="115" t="s">
        <v>1051</v>
      </c>
      <c r="K173" s="116" t="s">
        <v>1052</v>
      </c>
      <c r="L173" s="117">
        <v>1.8</v>
      </c>
    </row>
    <row r="174" spans="1:12">
      <c r="A174" s="84"/>
      <c r="B174" s="81"/>
      <c r="C174" s="122"/>
      <c r="D174" s="124"/>
      <c r="E174" s="138"/>
      <c r="F174" s="126"/>
      <c r="G174" s="127"/>
      <c r="H174" s="128"/>
      <c r="I174" s="128"/>
      <c r="J174" s="129" t="s">
        <v>1053</v>
      </c>
      <c r="K174" s="130" t="s">
        <v>1054</v>
      </c>
      <c r="L174" s="131">
        <v>1.5</v>
      </c>
    </row>
    <row r="175" spans="1:12">
      <c r="A175" s="80"/>
      <c r="B175" s="85"/>
      <c r="C175" s="82" t="s">
        <v>561</v>
      </c>
      <c r="D175" s="83" t="s">
        <v>504</v>
      </c>
      <c r="E175" s="102"/>
      <c r="F175" s="99"/>
      <c r="G175" s="111">
        <f>MEDIAN(L175:L177)</f>
        <v>1.5</v>
      </c>
      <c r="H175" s="112" t="s">
        <v>1048</v>
      </c>
      <c r="I175" s="112" t="s">
        <v>1048</v>
      </c>
      <c r="J175" s="115" t="s">
        <v>1057</v>
      </c>
      <c r="K175" s="116" t="s">
        <v>1058</v>
      </c>
      <c r="L175" s="117">
        <v>1.3</v>
      </c>
    </row>
    <row r="176" spans="1:12">
      <c r="A176" s="84"/>
      <c r="B176" s="81"/>
      <c r="C176" s="81"/>
      <c r="D176" s="83"/>
      <c r="E176" s="102"/>
      <c r="F176" s="99"/>
      <c r="G176" s="111"/>
      <c r="H176" s="112"/>
      <c r="I176" s="112"/>
      <c r="J176" s="115" t="s">
        <v>1051</v>
      </c>
      <c r="K176" s="116" t="s">
        <v>1052</v>
      </c>
      <c r="L176" s="117">
        <v>1.8</v>
      </c>
    </row>
    <row r="177" spans="1:12">
      <c r="A177" s="84"/>
      <c r="B177" s="81"/>
      <c r="C177" s="122"/>
      <c r="D177" s="124"/>
      <c r="E177" s="138"/>
      <c r="F177" s="126"/>
      <c r="G177" s="127"/>
      <c r="H177" s="128"/>
      <c r="I177" s="128"/>
      <c r="J177" s="129" t="s">
        <v>1053</v>
      </c>
      <c r="K177" s="130" t="s">
        <v>1054</v>
      </c>
      <c r="L177" s="131">
        <v>1.5</v>
      </c>
    </row>
    <row r="178" spans="1:12">
      <c r="A178" s="80"/>
      <c r="B178" s="85"/>
      <c r="C178" s="123" t="s">
        <v>562</v>
      </c>
      <c r="D178" s="124" t="s">
        <v>505</v>
      </c>
      <c r="E178" s="138"/>
      <c r="F178" s="126"/>
      <c r="G178" s="127">
        <v>1.65</v>
      </c>
      <c r="H178" s="128" t="s">
        <v>1048</v>
      </c>
      <c r="I178" s="128" t="s">
        <v>1048</v>
      </c>
      <c r="J178" s="129"/>
      <c r="K178" s="130"/>
      <c r="L178" s="131"/>
    </row>
    <row r="179" spans="1:12" ht="15" thickBot="1">
      <c r="A179" s="93"/>
      <c r="B179" s="276"/>
      <c r="C179" s="276" t="s">
        <v>506</v>
      </c>
      <c r="D179" s="95" t="s">
        <v>507</v>
      </c>
      <c r="E179" s="109"/>
      <c r="F179" s="110"/>
      <c r="G179" s="113">
        <v>1.65</v>
      </c>
      <c r="H179" s="114" t="s">
        <v>1048</v>
      </c>
      <c r="I179" s="114" t="s">
        <v>1048</v>
      </c>
      <c r="J179" s="118"/>
      <c r="K179" s="119"/>
      <c r="L179" s="120"/>
    </row>
    <row r="180" spans="1:12" s="165" customFormat="1" ht="15.75" thickBot="1">
      <c r="A180" s="277" t="s">
        <v>508</v>
      </c>
      <c r="B180" s="278"/>
      <c r="C180" s="278"/>
      <c r="D180" s="271" t="s">
        <v>509</v>
      </c>
      <c r="E180" s="272"/>
      <c r="F180" s="273"/>
      <c r="G180" s="250">
        <f>MEDIAN(G4,G14,G92,G109,G127,G137,G150,G159)</f>
        <v>2.4500000000000002</v>
      </c>
      <c r="H180" s="251" t="s">
        <v>1048</v>
      </c>
      <c r="I180" s="251" t="s">
        <v>1047</v>
      </c>
      <c r="J180" s="252"/>
      <c r="K180" s="253"/>
      <c r="L180" s="254"/>
    </row>
    <row r="181" spans="1:12" s="165" customFormat="1" ht="15">
      <c r="A181" s="164" t="s">
        <v>563</v>
      </c>
      <c r="B181" s="73"/>
      <c r="C181" s="73"/>
      <c r="D181" s="6" t="s">
        <v>510</v>
      </c>
      <c r="E181" s="7"/>
      <c r="F181" s="8"/>
      <c r="G181" s="9" t="s">
        <v>2075</v>
      </c>
      <c r="H181" s="10" t="s">
        <v>1048</v>
      </c>
      <c r="I181" s="10" t="s">
        <v>2075</v>
      </c>
      <c r="J181" s="11"/>
      <c r="K181" s="12"/>
      <c r="L181" s="256"/>
    </row>
    <row r="182" spans="1:12" ht="15" thickBot="1">
      <c r="A182" s="93"/>
      <c r="B182" s="279" t="s">
        <v>564</v>
      </c>
      <c r="C182" s="279" t="s">
        <v>565</v>
      </c>
      <c r="D182" s="95" t="s">
        <v>510</v>
      </c>
      <c r="E182" s="109"/>
      <c r="F182" s="110"/>
      <c r="G182" s="113" t="s">
        <v>2075</v>
      </c>
      <c r="H182" s="114" t="s">
        <v>1048</v>
      </c>
      <c r="I182" s="114" t="s">
        <v>2075</v>
      </c>
      <c r="J182" s="118"/>
      <c r="K182" s="119"/>
      <c r="L182" s="274"/>
    </row>
    <row r="183" spans="1:12" s="165" customFormat="1" ht="15">
      <c r="A183" s="164" t="s">
        <v>566</v>
      </c>
      <c r="B183" s="73"/>
      <c r="C183" s="73"/>
      <c r="D183" s="6" t="s">
        <v>511</v>
      </c>
      <c r="E183" s="7"/>
      <c r="F183" s="8"/>
      <c r="G183" s="9">
        <f>G184</f>
        <v>2.4500000000000002</v>
      </c>
      <c r="H183" s="10" t="s">
        <v>1048</v>
      </c>
      <c r="I183" s="10" t="s">
        <v>1047</v>
      </c>
      <c r="J183" s="11"/>
      <c r="K183" s="12"/>
      <c r="L183" s="256"/>
    </row>
    <row r="184" spans="1:12" ht="15" thickBot="1">
      <c r="A184" s="93"/>
      <c r="B184" s="279" t="s">
        <v>567</v>
      </c>
      <c r="C184" s="279" t="s">
        <v>568</v>
      </c>
      <c r="D184" s="95" t="s">
        <v>511</v>
      </c>
      <c r="E184" s="109"/>
      <c r="F184" s="110"/>
      <c r="G184" s="113">
        <f>MEDIAN(G4,G14,G92,G109,G127,G137,G150,G159)</f>
        <v>2.4500000000000002</v>
      </c>
      <c r="H184" s="114" t="s">
        <v>1048</v>
      </c>
      <c r="I184" s="114" t="s">
        <v>1047</v>
      </c>
      <c r="J184" s="118"/>
      <c r="K184" s="119"/>
      <c r="L184" s="274"/>
    </row>
    <row r="186" spans="1:12">
      <c r="A186" s="168" t="s">
        <v>182</v>
      </c>
    </row>
    <row r="187" spans="1:12">
      <c r="A187" s="168" t="s">
        <v>183</v>
      </c>
    </row>
  </sheetData>
  <sheetProtection algorithmName="SHA-512" hashValue="t10dUC8bYvqxUDI6BT6iqT+8GRUQqW/OsMGrNiCNpIdAzfdPA1CGiBxrsomJ+ibqQWauvuQ5tvCpOc57MpX5fQ==" saltValue="WWtVOv2YdmiW727R09mMmg==" spinCount="100000" sheet="1" formatCells="0" formatColumns="0" formatRows="0" insertColumns="0" insertRows="0" insertHyperlinks="0" deleteColumns="0" deleteRows="0" sort="0" autoFilter="0" pivotTables="0"/>
  <mergeCells count="7">
    <mergeCell ref="J1:L1"/>
    <mergeCell ref="E1:F1"/>
    <mergeCell ref="A1:D1"/>
    <mergeCell ref="A2:C2"/>
    <mergeCell ref="G1:G2"/>
    <mergeCell ref="H1:H2"/>
    <mergeCell ref="I1:I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14"/>
  <sheetViews>
    <sheetView zoomScaleNormal="100" workbookViewId="0">
      <selection sqref="A1:D1"/>
    </sheetView>
  </sheetViews>
  <sheetFormatPr defaultRowHeight="14.25"/>
  <cols>
    <col min="1" max="3" width="8.5703125" style="79" customWidth="1"/>
    <col min="4" max="4" width="112.5703125" style="78" bestFit="1" customWidth="1"/>
    <col min="5" max="5" width="6.85546875" style="79" customWidth="1"/>
    <col min="6" max="6" width="102.5703125" style="78" bestFit="1" customWidth="1"/>
    <col min="7" max="7" width="8.28515625" style="78" customWidth="1"/>
    <col min="8" max="8" width="11.42578125" style="78" customWidth="1"/>
    <col min="9" max="9" width="13.42578125" style="78" customWidth="1"/>
    <col min="10" max="10" width="6.85546875" style="79" customWidth="1"/>
    <col min="11" max="11" width="133.140625" style="78" customWidth="1"/>
    <col min="12" max="12" width="7.28515625" style="78" customWidth="1"/>
    <col min="13" max="16384" width="9.140625" style="78"/>
  </cols>
  <sheetData>
    <row r="1" spans="1:12">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52" t="s">
        <v>44</v>
      </c>
      <c r="E2" s="5" t="s">
        <v>0</v>
      </c>
      <c r="F2" s="5" t="s">
        <v>44</v>
      </c>
      <c r="G2" s="536"/>
      <c r="H2" s="536"/>
      <c r="I2" s="536"/>
      <c r="J2" s="49" t="s">
        <v>0</v>
      </c>
      <c r="K2" s="50" t="s">
        <v>1024</v>
      </c>
      <c r="L2" s="51" t="s">
        <v>45</v>
      </c>
    </row>
    <row r="3" spans="1:12" s="165" customFormat="1" ht="15">
      <c r="A3" s="164" t="s">
        <v>652</v>
      </c>
      <c r="B3" s="77"/>
      <c r="C3" s="72"/>
      <c r="D3" s="6" t="s">
        <v>569</v>
      </c>
      <c r="E3" s="7"/>
      <c r="F3" s="8"/>
      <c r="G3" s="9">
        <f>MEDIAN(G4,G26,G40,G59)</f>
        <v>1.9</v>
      </c>
      <c r="H3" s="10" t="s">
        <v>1048</v>
      </c>
      <c r="I3" s="10" t="s">
        <v>1047</v>
      </c>
      <c r="J3" s="11"/>
      <c r="K3" s="12"/>
      <c r="L3" s="13"/>
    </row>
    <row r="4" spans="1:12">
      <c r="A4" s="74"/>
      <c r="B4" s="223" t="s">
        <v>615</v>
      </c>
      <c r="C4" s="225"/>
      <c r="D4" s="195" t="s">
        <v>570</v>
      </c>
      <c r="E4" s="196"/>
      <c r="F4" s="197"/>
      <c r="G4" s="64">
        <f>MEDIAN(G5,G13,G15,G17,G21)</f>
        <v>2</v>
      </c>
      <c r="H4" s="65" t="s">
        <v>1048</v>
      </c>
      <c r="I4" s="65" t="s">
        <v>1047</v>
      </c>
      <c r="J4" s="198"/>
      <c r="K4" s="199"/>
      <c r="L4" s="200"/>
    </row>
    <row r="5" spans="1:12">
      <c r="A5" s="74"/>
      <c r="B5" s="223"/>
      <c r="C5" s="223" t="s">
        <v>616</v>
      </c>
      <c r="D5" s="175" t="s">
        <v>571</v>
      </c>
      <c r="E5" s="180"/>
      <c r="F5" s="183"/>
      <c r="G5" s="62">
        <f>MEDIAN(L5:L12)</f>
        <v>2.15</v>
      </c>
      <c r="H5" s="63" t="s">
        <v>1048</v>
      </c>
      <c r="I5" s="63" t="s">
        <v>1047</v>
      </c>
      <c r="J5" s="170" t="s">
        <v>1347</v>
      </c>
      <c r="K5" s="171" t="s">
        <v>1348</v>
      </c>
      <c r="L5" s="184">
        <v>2.5</v>
      </c>
    </row>
    <row r="6" spans="1:12">
      <c r="A6" s="74"/>
      <c r="B6" s="223"/>
      <c r="C6" s="223"/>
      <c r="D6" s="175"/>
      <c r="E6" s="180"/>
      <c r="F6" s="183"/>
      <c r="G6" s="62"/>
      <c r="H6" s="63"/>
      <c r="I6" s="63"/>
      <c r="J6" s="170" t="s">
        <v>1349</v>
      </c>
      <c r="K6" s="171" t="s">
        <v>1350</v>
      </c>
      <c r="L6" s="184">
        <v>2</v>
      </c>
    </row>
    <row r="7" spans="1:12">
      <c r="A7" s="74"/>
      <c r="B7" s="223"/>
      <c r="C7" s="223"/>
      <c r="D7" s="175"/>
      <c r="E7" s="180"/>
      <c r="F7" s="183"/>
      <c r="G7" s="62"/>
      <c r="H7" s="63"/>
      <c r="I7" s="63"/>
      <c r="J7" s="170" t="s">
        <v>1361</v>
      </c>
      <c r="K7" s="171" t="s">
        <v>1351</v>
      </c>
      <c r="L7" s="184">
        <v>3</v>
      </c>
    </row>
    <row r="8" spans="1:12">
      <c r="A8" s="74"/>
      <c r="B8" s="223"/>
      <c r="C8" s="223"/>
      <c r="D8" s="175"/>
      <c r="E8" s="180"/>
      <c r="F8" s="183"/>
      <c r="G8" s="62"/>
      <c r="H8" s="63"/>
      <c r="I8" s="63"/>
      <c r="J8" s="170" t="s">
        <v>1352</v>
      </c>
      <c r="K8" s="171" t="s">
        <v>1353</v>
      </c>
      <c r="L8" s="184">
        <v>2.2999999999999998</v>
      </c>
    </row>
    <row r="9" spans="1:12">
      <c r="A9" s="74"/>
      <c r="B9" s="223"/>
      <c r="C9" s="223"/>
      <c r="D9" s="175"/>
      <c r="E9" s="180"/>
      <c r="F9" s="183"/>
      <c r="G9" s="62"/>
      <c r="H9" s="63"/>
      <c r="I9" s="63"/>
      <c r="J9" s="170" t="s">
        <v>1359</v>
      </c>
      <c r="K9" s="171" t="s">
        <v>1360</v>
      </c>
      <c r="L9" s="184">
        <v>3</v>
      </c>
    </row>
    <row r="10" spans="1:12">
      <c r="A10" s="74"/>
      <c r="B10" s="223"/>
      <c r="C10" s="223"/>
      <c r="D10" s="175"/>
      <c r="E10" s="180"/>
      <c r="F10" s="183"/>
      <c r="G10" s="62"/>
      <c r="H10" s="63"/>
      <c r="I10" s="63"/>
      <c r="J10" s="170" t="s">
        <v>1362</v>
      </c>
      <c r="K10" s="171" t="s">
        <v>1363</v>
      </c>
      <c r="L10" s="184">
        <v>2</v>
      </c>
    </row>
    <row r="11" spans="1:12">
      <c r="A11" s="74"/>
      <c r="B11" s="223"/>
      <c r="C11" s="223"/>
      <c r="D11" s="175"/>
      <c r="E11" s="180"/>
      <c r="F11" s="183"/>
      <c r="G11" s="62"/>
      <c r="H11" s="63"/>
      <c r="I11" s="63"/>
      <c r="J11" s="170" t="s">
        <v>1364</v>
      </c>
      <c r="K11" s="171" t="s">
        <v>1365</v>
      </c>
      <c r="L11" s="184">
        <v>1.5</v>
      </c>
    </row>
    <row r="12" spans="1:12">
      <c r="A12" s="74"/>
      <c r="B12" s="223"/>
      <c r="C12" s="225"/>
      <c r="D12" s="201"/>
      <c r="E12" s="202"/>
      <c r="F12" s="203"/>
      <c r="G12" s="64"/>
      <c r="H12" s="65"/>
      <c r="I12" s="65"/>
      <c r="J12" s="198" t="s">
        <v>1366</v>
      </c>
      <c r="K12" s="199" t="s">
        <v>1367</v>
      </c>
      <c r="L12" s="200">
        <v>2</v>
      </c>
    </row>
    <row r="13" spans="1:12">
      <c r="A13" s="74"/>
      <c r="B13" s="223"/>
      <c r="C13" s="223" t="s">
        <v>617</v>
      </c>
      <c r="D13" s="175" t="s">
        <v>572</v>
      </c>
      <c r="E13" s="180"/>
      <c r="F13" s="183"/>
      <c r="G13" s="62">
        <f>MEDIAN(L13:L14)</f>
        <v>1.4</v>
      </c>
      <c r="H13" s="63" t="s">
        <v>1048</v>
      </c>
      <c r="I13" s="63" t="s">
        <v>1048</v>
      </c>
      <c r="J13" s="170" t="s">
        <v>1126</v>
      </c>
      <c r="K13" s="171" t="s">
        <v>1127</v>
      </c>
      <c r="L13" s="184">
        <v>1.3</v>
      </c>
    </row>
    <row r="14" spans="1:12">
      <c r="A14" s="74"/>
      <c r="B14" s="223"/>
      <c r="C14" s="225"/>
      <c r="D14" s="201"/>
      <c r="E14" s="202"/>
      <c r="F14" s="203"/>
      <c r="G14" s="64"/>
      <c r="H14" s="65"/>
      <c r="I14" s="65"/>
      <c r="J14" s="198" t="s">
        <v>1053</v>
      </c>
      <c r="K14" s="199" t="s">
        <v>1054</v>
      </c>
      <c r="L14" s="200">
        <v>1.5</v>
      </c>
    </row>
    <row r="15" spans="1:12">
      <c r="A15" s="74"/>
      <c r="B15" s="223"/>
      <c r="C15" s="223" t="s">
        <v>618</v>
      </c>
      <c r="D15" s="175" t="s">
        <v>573</v>
      </c>
      <c r="E15" s="180"/>
      <c r="F15" s="183"/>
      <c r="G15" s="62">
        <f>MEDIAN(L15:L16)</f>
        <v>2.5</v>
      </c>
      <c r="H15" s="63" t="s">
        <v>1048</v>
      </c>
      <c r="I15" s="63" t="s">
        <v>1047</v>
      </c>
      <c r="J15" s="170" t="s">
        <v>1349</v>
      </c>
      <c r="K15" s="171" t="s">
        <v>1350</v>
      </c>
      <c r="L15" s="184">
        <v>2</v>
      </c>
    </row>
    <row r="16" spans="1:12">
      <c r="A16" s="74"/>
      <c r="B16" s="223"/>
      <c r="C16" s="225"/>
      <c r="D16" s="201"/>
      <c r="E16" s="202"/>
      <c r="F16" s="203"/>
      <c r="G16" s="64"/>
      <c r="H16" s="65"/>
      <c r="I16" s="65"/>
      <c r="J16" s="198" t="s">
        <v>1361</v>
      </c>
      <c r="K16" s="199" t="s">
        <v>1351</v>
      </c>
      <c r="L16" s="200">
        <v>3</v>
      </c>
    </row>
    <row r="17" spans="1:12">
      <c r="A17" s="74"/>
      <c r="B17" s="223"/>
      <c r="C17" s="223" t="s">
        <v>619</v>
      </c>
      <c r="D17" s="175" t="s">
        <v>574</v>
      </c>
      <c r="E17" s="180"/>
      <c r="F17" s="183"/>
      <c r="G17" s="62">
        <f>MEDIAN(L17:L20)</f>
        <v>2</v>
      </c>
      <c r="H17" s="63" t="s">
        <v>1048</v>
      </c>
      <c r="I17" s="63" t="s">
        <v>1047</v>
      </c>
      <c r="J17" s="170" t="s">
        <v>1349</v>
      </c>
      <c r="K17" s="171" t="s">
        <v>1350</v>
      </c>
      <c r="L17" s="184">
        <v>2</v>
      </c>
    </row>
    <row r="18" spans="1:12">
      <c r="A18" s="74"/>
      <c r="B18" s="223"/>
      <c r="C18" s="223"/>
      <c r="D18" s="175"/>
      <c r="E18" s="180"/>
      <c r="F18" s="183"/>
      <c r="G18" s="62"/>
      <c r="H18" s="63"/>
      <c r="I18" s="63"/>
      <c r="J18" s="170" t="s">
        <v>1361</v>
      </c>
      <c r="K18" s="171" t="s">
        <v>1351</v>
      </c>
      <c r="L18" s="184">
        <v>3</v>
      </c>
    </row>
    <row r="19" spans="1:12">
      <c r="A19" s="74"/>
      <c r="B19" s="223"/>
      <c r="C19" s="223"/>
      <c r="D19" s="175"/>
      <c r="E19" s="180"/>
      <c r="F19" s="183"/>
      <c r="G19" s="62"/>
      <c r="H19" s="63"/>
      <c r="I19" s="63"/>
      <c r="J19" s="170" t="s">
        <v>1362</v>
      </c>
      <c r="K19" s="171" t="s">
        <v>1363</v>
      </c>
      <c r="L19" s="184">
        <v>2</v>
      </c>
    </row>
    <row r="20" spans="1:12">
      <c r="A20" s="74"/>
      <c r="B20" s="223"/>
      <c r="C20" s="225"/>
      <c r="D20" s="201"/>
      <c r="E20" s="202"/>
      <c r="F20" s="203"/>
      <c r="G20" s="64"/>
      <c r="H20" s="65"/>
      <c r="I20" s="65"/>
      <c r="J20" s="198" t="s">
        <v>1364</v>
      </c>
      <c r="K20" s="199" t="s">
        <v>1365</v>
      </c>
      <c r="L20" s="200">
        <v>1.5</v>
      </c>
    </row>
    <row r="21" spans="1:12">
      <c r="A21" s="74"/>
      <c r="B21" s="223"/>
      <c r="C21" s="223" t="s">
        <v>620</v>
      </c>
      <c r="D21" s="175" t="s">
        <v>575</v>
      </c>
      <c r="E21" s="180">
        <v>412</v>
      </c>
      <c r="F21" s="183" t="s">
        <v>1956</v>
      </c>
      <c r="G21" s="62">
        <f>MEDIAN(L21:L23)</f>
        <v>2</v>
      </c>
      <c r="H21" s="63" t="s">
        <v>1048</v>
      </c>
      <c r="I21" s="63" t="s">
        <v>1047</v>
      </c>
      <c r="J21" s="170" t="s">
        <v>1349</v>
      </c>
      <c r="K21" s="171" t="s">
        <v>1350</v>
      </c>
      <c r="L21" s="184">
        <v>2</v>
      </c>
    </row>
    <row r="22" spans="1:12">
      <c r="A22" s="74"/>
      <c r="B22" s="223"/>
      <c r="C22" s="223"/>
      <c r="D22" s="175"/>
      <c r="E22" s="180"/>
      <c r="F22" s="183"/>
      <c r="G22" s="62"/>
      <c r="H22" s="63"/>
      <c r="I22" s="63"/>
      <c r="J22" s="170" t="s">
        <v>1361</v>
      </c>
      <c r="K22" s="171" t="s">
        <v>1351</v>
      </c>
      <c r="L22" s="184">
        <v>3</v>
      </c>
    </row>
    <row r="23" spans="1:12">
      <c r="A23" s="74"/>
      <c r="B23" s="223"/>
      <c r="C23" s="225"/>
      <c r="D23" s="201"/>
      <c r="E23" s="202"/>
      <c r="F23" s="203"/>
      <c r="G23" s="64"/>
      <c r="H23" s="65"/>
      <c r="I23" s="65"/>
      <c r="J23" s="198" t="s">
        <v>1362</v>
      </c>
      <c r="K23" s="199" t="s">
        <v>1363</v>
      </c>
      <c r="L23" s="200">
        <v>2</v>
      </c>
    </row>
    <row r="24" spans="1:12">
      <c r="A24" s="74"/>
      <c r="B24" s="223"/>
      <c r="C24" s="225" t="s">
        <v>621</v>
      </c>
      <c r="D24" s="215" t="s">
        <v>576</v>
      </c>
      <c r="E24" s="216"/>
      <c r="F24" s="217"/>
      <c r="G24" s="64">
        <v>2</v>
      </c>
      <c r="H24" s="65" t="s">
        <v>1048</v>
      </c>
      <c r="I24" s="65" t="s">
        <v>1047</v>
      </c>
      <c r="J24" s="198"/>
      <c r="K24" s="199"/>
      <c r="L24" s="200"/>
    </row>
    <row r="25" spans="1:12">
      <c r="A25" s="74"/>
      <c r="B25" s="225"/>
      <c r="C25" s="225" t="s">
        <v>577</v>
      </c>
      <c r="D25" s="201" t="s">
        <v>578</v>
      </c>
      <c r="E25" s="202"/>
      <c r="F25" s="203"/>
      <c r="G25" s="64">
        <v>2</v>
      </c>
      <c r="H25" s="65" t="s">
        <v>1048</v>
      </c>
      <c r="I25" s="65" t="s">
        <v>1047</v>
      </c>
      <c r="J25" s="198"/>
      <c r="K25" s="199"/>
      <c r="L25" s="200"/>
    </row>
    <row r="26" spans="1:12">
      <c r="A26" s="74"/>
      <c r="B26" s="223" t="s">
        <v>622</v>
      </c>
      <c r="C26" s="225"/>
      <c r="D26" s="201" t="s">
        <v>579</v>
      </c>
      <c r="E26" s="202"/>
      <c r="F26" s="203"/>
      <c r="G26" s="64">
        <f>MEDIAN(G27,G30,G37)</f>
        <v>2.2000000000000002</v>
      </c>
      <c r="H26" s="65" t="s">
        <v>1048</v>
      </c>
      <c r="I26" s="65" t="s">
        <v>1047</v>
      </c>
      <c r="J26" s="198"/>
      <c r="K26" s="199"/>
      <c r="L26" s="200"/>
    </row>
    <row r="27" spans="1:12">
      <c r="A27" s="74"/>
      <c r="B27" s="223"/>
      <c r="C27" s="223" t="s">
        <v>623</v>
      </c>
      <c r="D27" s="175" t="s">
        <v>580</v>
      </c>
      <c r="E27" s="180"/>
      <c r="F27" s="183"/>
      <c r="G27" s="62">
        <f>MEDIAN(L27:L29)</f>
        <v>3</v>
      </c>
      <c r="H27" s="63" t="s">
        <v>1048</v>
      </c>
      <c r="I27" s="63" t="s">
        <v>1047</v>
      </c>
      <c r="J27" s="170" t="s">
        <v>1368</v>
      </c>
      <c r="K27" s="171" t="s">
        <v>1369</v>
      </c>
      <c r="L27" s="184">
        <v>3</v>
      </c>
    </row>
    <row r="28" spans="1:12">
      <c r="A28" s="74"/>
      <c r="B28" s="223"/>
      <c r="C28" s="223"/>
      <c r="D28" s="175"/>
      <c r="E28" s="180"/>
      <c r="F28" s="183"/>
      <c r="G28" s="62"/>
      <c r="H28" s="63"/>
      <c r="I28" s="63"/>
      <c r="J28" s="170" t="s">
        <v>1357</v>
      </c>
      <c r="K28" s="171" t="s">
        <v>1358</v>
      </c>
      <c r="L28" s="184">
        <v>3.5</v>
      </c>
    </row>
    <row r="29" spans="1:12">
      <c r="A29" s="74"/>
      <c r="B29" s="223"/>
      <c r="C29" s="225"/>
      <c r="D29" s="201"/>
      <c r="E29" s="202"/>
      <c r="F29" s="203"/>
      <c r="G29" s="64"/>
      <c r="H29" s="65"/>
      <c r="I29" s="65"/>
      <c r="J29" s="198" t="s">
        <v>1303</v>
      </c>
      <c r="K29" s="199" t="s">
        <v>1304</v>
      </c>
      <c r="L29" s="200">
        <v>2.2999999999999998</v>
      </c>
    </row>
    <row r="30" spans="1:12">
      <c r="A30" s="74"/>
      <c r="B30" s="223"/>
      <c r="C30" s="223" t="s">
        <v>624</v>
      </c>
      <c r="D30" s="174" t="s">
        <v>581</v>
      </c>
      <c r="E30" s="177"/>
      <c r="F30" s="182"/>
      <c r="G30" s="62">
        <f>MEDIAN(L30:L36)</f>
        <v>2.2000000000000002</v>
      </c>
      <c r="H30" s="63" t="s">
        <v>1048</v>
      </c>
      <c r="I30" s="63" t="s">
        <v>1047</v>
      </c>
      <c r="J30" s="170" t="s">
        <v>429</v>
      </c>
      <c r="K30" s="171" t="s">
        <v>1354</v>
      </c>
      <c r="L30" s="184">
        <v>2.2000000000000002</v>
      </c>
    </row>
    <row r="31" spans="1:12">
      <c r="A31" s="74"/>
      <c r="B31" s="223"/>
      <c r="C31" s="223"/>
      <c r="D31" s="175"/>
      <c r="E31" s="180"/>
      <c r="F31" s="183"/>
      <c r="G31" s="62"/>
      <c r="H31" s="63"/>
      <c r="I31" s="63"/>
      <c r="J31" s="170" t="s">
        <v>1355</v>
      </c>
      <c r="K31" s="171" t="s">
        <v>1356</v>
      </c>
      <c r="L31" s="184">
        <v>2.8</v>
      </c>
    </row>
    <row r="32" spans="1:12">
      <c r="A32" s="74"/>
      <c r="B32" s="223"/>
      <c r="C32" s="223"/>
      <c r="D32" s="175"/>
      <c r="E32" s="180"/>
      <c r="F32" s="183"/>
      <c r="G32" s="62"/>
      <c r="H32" s="63"/>
      <c r="I32" s="63"/>
      <c r="J32" s="170" t="s">
        <v>1357</v>
      </c>
      <c r="K32" s="171" t="s">
        <v>1358</v>
      </c>
      <c r="L32" s="184">
        <v>3.5</v>
      </c>
    </row>
    <row r="33" spans="1:12">
      <c r="A33" s="74"/>
      <c r="B33" s="223"/>
      <c r="C33" s="223"/>
      <c r="D33" s="175"/>
      <c r="E33" s="180"/>
      <c r="F33" s="183"/>
      <c r="G33" s="62"/>
      <c r="H33" s="63"/>
      <c r="I33" s="63"/>
      <c r="J33" s="170" t="s">
        <v>1370</v>
      </c>
      <c r="K33" s="171" t="s">
        <v>1371</v>
      </c>
      <c r="L33" s="184">
        <v>5.8</v>
      </c>
    </row>
    <row r="34" spans="1:12">
      <c r="A34" s="74"/>
      <c r="B34" s="223"/>
      <c r="C34" s="223"/>
      <c r="D34" s="175"/>
      <c r="E34" s="180"/>
      <c r="F34" s="183"/>
      <c r="G34" s="62"/>
      <c r="H34" s="63"/>
      <c r="I34" s="63"/>
      <c r="J34" s="170" t="s">
        <v>1126</v>
      </c>
      <c r="K34" s="171" t="s">
        <v>1127</v>
      </c>
      <c r="L34" s="184">
        <v>1.3</v>
      </c>
    </row>
    <row r="35" spans="1:12">
      <c r="A35" s="74"/>
      <c r="B35" s="223"/>
      <c r="C35" s="223"/>
      <c r="D35" s="175"/>
      <c r="E35" s="180"/>
      <c r="F35" s="183"/>
      <c r="G35" s="62"/>
      <c r="H35" s="63"/>
      <c r="I35" s="63"/>
      <c r="J35" s="170" t="s">
        <v>1053</v>
      </c>
      <c r="K35" s="171" t="s">
        <v>1054</v>
      </c>
      <c r="L35" s="184">
        <v>1.5</v>
      </c>
    </row>
    <row r="36" spans="1:12">
      <c r="A36" s="74"/>
      <c r="B36" s="223"/>
      <c r="C36" s="225"/>
      <c r="D36" s="201"/>
      <c r="E36" s="202"/>
      <c r="F36" s="203"/>
      <c r="G36" s="64"/>
      <c r="H36" s="65"/>
      <c r="I36" s="65"/>
      <c r="J36" s="379" t="s">
        <v>1118</v>
      </c>
      <c r="K36" s="380" t="s">
        <v>1119</v>
      </c>
      <c r="L36" s="381">
        <v>1.3</v>
      </c>
    </row>
    <row r="37" spans="1:12">
      <c r="A37" s="74"/>
      <c r="B37" s="223"/>
      <c r="C37" s="223" t="s">
        <v>625</v>
      </c>
      <c r="D37" s="175" t="s">
        <v>582</v>
      </c>
      <c r="E37" s="180"/>
      <c r="F37" s="183"/>
      <c r="G37" s="62">
        <f>MEDIAN(L37:L38)</f>
        <v>1.75</v>
      </c>
      <c r="H37" s="63" t="s">
        <v>1048</v>
      </c>
      <c r="I37" s="63" t="s">
        <v>1048</v>
      </c>
      <c r="J37" s="170" t="s">
        <v>1053</v>
      </c>
      <c r="K37" s="171" t="s">
        <v>1054</v>
      </c>
      <c r="L37" s="184">
        <v>1.5</v>
      </c>
    </row>
    <row r="38" spans="1:12">
      <c r="A38" s="74"/>
      <c r="B38" s="223"/>
      <c r="C38" s="225"/>
      <c r="D38" s="201"/>
      <c r="E38" s="202"/>
      <c r="F38" s="203"/>
      <c r="G38" s="64"/>
      <c r="H38" s="65"/>
      <c r="I38" s="65"/>
      <c r="J38" s="198" t="s">
        <v>1362</v>
      </c>
      <c r="K38" s="199" t="s">
        <v>1363</v>
      </c>
      <c r="L38" s="200">
        <v>2</v>
      </c>
    </row>
    <row r="39" spans="1:12">
      <c r="A39" s="74"/>
      <c r="B39" s="225"/>
      <c r="C39" s="225" t="s">
        <v>626</v>
      </c>
      <c r="D39" s="201" t="s">
        <v>583</v>
      </c>
      <c r="E39" s="202"/>
      <c r="F39" s="203"/>
      <c r="G39" s="64">
        <v>2.2000000000000002</v>
      </c>
      <c r="H39" s="65" t="s">
        <v>1048</v>
      </c>
      <c r="I39" s="65" t="s">
        <v>1047</v>
      </c>
      <c r="J39" s="198"/>
      <c r="K39" s="199"/>
      <c r="L39" s="200"/>
    </row>
    <row r="40" spans="1:12">
      <c r="A40" s="74"/>
      <c r="B40" s="223" t="s">
        <v>627</v>
      </c>
      <c r="C40" s="225"/>
      <c r="D40" s="201" t="s">
        <v>584</v>
      </c>
      <c r="E40" s="202">
        <v>442</v>
      </c>
      <c r="F40" s="36" t="s">
        <v>1957</v>
      </c>
      <c r="G40" s="64">
        <f>MEDIAN(G41,G44,G47,G50,G53)</f>
        <v>1.8</v>
      </c>
      <c r="H40" s="65" t="s">
        <v>1048</v>
      </c>
      <c r="I40" s="65" t="s">
        <v>1047</v>
      </c>
      <c r="J40" s="198"/>
      <c r="K40" s="199"/>
      <c r="L40" s="200"/>
    </row>
    <row r="41" spans="1:12">
      <c r="A41" s="74"/>
      <c r="B41" s="223"/>
      <c r="C41" s="223" t="s">
        <v>628</v>
      </c>
      <c r="D41" s="175" t="s">
        <v>585</v>
      </c>
      <c r="E41" s="180"/>
      <c r="F41" s="183"/>
      <c r="G41" s="62">
        <f>MEDIAN(L41:L43)</f>
        <v>1.8</v>
      </c>
      <c r="H41" s="63" t="s">
        <v>1048</v>
      </c>
      <c r="I41" s="63" t="s">
        <v>1047</v>
      </c>
      <c r="J41" s="407" t="s">
        <v>1051</v>
      </c>
      <c r="K41" s="408" t="s">
        <v>1052</v>
      </c>
      <c r="L41" s="409">
        <v>1.8</v>
      </c>
    </row>
    <row r="42" spans="1:12">
      <c r="A42" s="74"/>
      <c r="B42" s="223"/>
      <c r="C42" s="223"/>
      <c r="D42" s="175"/>
      <c r="E42" s="180"/>
      <c r="F42" s="183"/>
      <c r="G42" s="62"/>
      <c r="H42" s="63"/>
      <c r="I42" s="63"/>
      <c r="J42" s="407" t="s">
        <v>1434</v>
      </c>
      <c r="K42" s="408" t="s">
        <v>1435</v>
      </c>
      <c r="L42" s="409">
        <v>1.5</v>
      </c>
    </row>
    <row r="43" spans="1:12">
      <c r="A43" s="74"/>
      <c r="B43" s="223"/>
      <c r="C43" s="225"/>
      <c r="D43" s="201"/>
      <c r="E43" s="202"/>
      <c r="F43" s="203"/>
      <c r="G43" s="64"/>
      <c r="H43" s="65"/>
      <c r="I43" s="65"/>
      <c r="J43" s="198" t="s">
        <v>1497</v>
      </c>
      <c r="K43" s="199" t="s">
        <v>1498</v>
      </c>
      <c r="L43" s="200">
        <v>2.5</v>
      </c>
    </row>
    <row r="44" spans="1:12">
      <c r="A44" s="74"/>
      <c r="B44" s="223"/>
      <c r="C44" s="223" t="s">
        <v>629</v>
      </c>
      <c r="D44" s="175" t="s">
        <v>586</v>
      </c>
      <c r="E44" s="180"/>
      <c r="F44" s="183"/>
      <c r="G44" s="62">
        <f>MEDIAN(L44:L46)</f>
        <v>1.8</v>
      </c>
      <c r="H44" s="63" t="s">
        <v>1048</v>
      </c>
      <c r="I44" s="63" t="s">
        <v>1047</v>
      </c>
      <c r="J44" s="407" t="s">
        <v>1051</v>
      </c>
      <c r="K44" s="408" t="s">
        <v>1052</v>
      </c>
      <c r="L44" s="409">
        <v>1.8</v>
      </c>
    </row>
    <row r="45" spans="1:12">
      <c r="A45" s="74"/>
      <c r="B45" s="223"/>
      <c r="C45" s="223"/>
      <c r="D45" s="175"/>
      <c r="E45" s="180"/>
      <c r="F45" s="183"/>
      <c r="G45" s="62"/>
      <c r="H45" s="63"/>
      <c r="I45" s="63"/>
      <c r="J45" s="407" t="s">
        <v>1434</v>
      </c>
      <c r="K45" s="408" t="s">
        <v>1435</v>
      </c>
      <c r="L45" s="409">
        <v>1.5</v>
      </c>
    </row>
    <row r="46" spans="1:12">
      <c r="A46" s="74"/>
      <c r="B46" s="223"/>
      <c r="C46" s="225"/>
      <c r="D46" s="201"/>
      <c r="E46" s="202"/>
      <c r="F46" s="203"/>
      <c r="G46" s="64"/>
      <c r="H46" s="65"/>
      <c r="I46" s="65"/>
      <c r="J46" s="198" t="s">
        <v>1497</v>
      </c>
      <c r="K46" s="199" t="s">
        <v>1498</v>
      </c>
      <c r="L46" s="200">
        <v>2.5</v>
      </c>
    </row>
    <row r="47" spans="1:12">
      <c r="A47" s="74"/>
      <c r="B47" s="223"/>
      <c r="C47" s="223" t="s">
        <v>630</v>
      </c>
      <c r="D47" s="175" t="s">
        <v>587</v>
      </c>
      <c r="E47" s="180"/>
      <c r="F47" s="183"/>
      <c r="G47" s="62">
        <f>MEDIAN(L47:L49)</f>
        <v>1.8</v>
      </c>
      <c r="H47" s="63" t="s">
        <v>1048</v>
      </c>
      <c r="I47" s="63" t="s">
        <v>1047</v>
      </c>
      <c r="J47" s="407" t="s">
        <v>1051</v>
      </c>
      <c r="K47" s="408" t="s">
        <v>1052</v>
      </c>
      <c r="L47" s="409">
        <v>1.8</v>
      </c>
    </row>
    <row r="48" spans="1:12">
      <c r="A48" s="74"/>
      <c r="B48" s="223"/>
      <c r="C48" s="223"/>
      <c r="D48" s="175"/>
      <c r="E48" s="180"/>
      <c r="F48" s="183"/>
      <c r="G48" s="62"/>
      <c r="H48" s="63"/>
      <c r="I48" s="63"/>
      <c r="J48" s="407" t="s">
        <v>1434</v>
      </c>
      <c r="K48" s="408" t="s">
        <v>1435</v>
      </c>
      <c r="L48" s="409">
        <v>1.5</v>
      </c>
    </row>
    <row r="49" spans="1:12">
      <c r="A49" s="74"/>
      <c r="B49" s="223"/>
      <c r="C49" s="225"/>
      <c r="D49" s="201"/>
      <c r="E49" s="202"/>
      <c r="F49" s="203"/>
      <c r="G49" s="64"/>
      <c r="H49" s="65"/>
      <c r="I49" s="65"/>
      <c r="J49" s="198" t="s">
        <v>1497</v>
      </c>
      <c r="K49" s="199" t="s">
        <v>1498</v>
      </c>
      <c r="L49" s="200">
        <v>2.5</v>
      </c>
    </row>
    <row r="50" spans="1:12">
      <c r="A50" s="74"/>
      <c r="B50" s="223"/>
      <c r="C50" s="223" t="s">
        <v>631</v>
      </c>
      <c r="D50" s="175" t="s">
        <v>588</v>
      </c>
      <c r="E50" s="180"/>
      <c r="F50" s="183"/>
      <c r="G50" s="62">
        <f>MEDIAN(L50:L52)</f>
        <v>1.8</v>
      </c>
      <c r="H50" s="63" t="s">
        <v>1048</v>
      </c>
      <c r="I50" s="63" t="s">
        <v>1047</v>
      </c>
      <c r="J50" s="407" t="s">
        <v>1051</v>
      </c>
      <c r="K50" s="408" t="s">
        <v>1052</v>
      </c>
      <c r="L50" s="409">
        <v>1.8</v>
      </c>
    </row>
    <row r="51" spans="1:12">
      <c r="A51" s="74"/>
      <c r="B51" s="223"/>
      <c r="C51" s="223"/>
      <c r="D51" s="175"/>
      <c r="E51" s="180"/>
      <c r="F51" s="183"/>
      <c r="G51" s="62"/>
      <c r="H51" s="63"/>
      <c r="I51" s="63"/>
      <c r="J51" s="407" t="s">
        <v>1345</v>
      </c>
      <c r="K51" s="408" t="s">
        <v>1346</v>
      </c>
      <c r="L51" s="409">
        <v>1.5</v>
      </c>
    </row>
    <row r="52" spans="1:12">
      <c r="A52" s="74"/>
      <c r="B52" s="223"/>
      <c r="C52" s="225"/>
      <c r="D52" s="201"/>
      <c r="E52" s="202"/>
      <c r="F52" s="203"/>
      <c r="G52" s="64"/>
      <c r="H52" s="65"/>
      <c r="I52" s="65"/>
      <c r="J52" s="379" t="s">
        <v>1368</v>
      </c>
      <c r="K52" s="380" t="s">
        <v>1369</v>
      </c>
      <c r="L52" s="381">
        <v>3</v>
      </c>
    </row>
    <row r="53" spans="1:12">
      <c r="A53" s="74"/>
      <c r="B53" s="223"/>
      <c r="C53" s="223" t="s">
        <v>632</v>
      </c>
      <c r="D53" s="175" t="s">
        <v>589</v>
      </c>
      <c r="E53" s="180"/>
      <c r="F53" s="183"/>
      <c r="G53" s="62">
        <f>MEDIAN(L53:L56)</f>
        <v>2</v>
      </c>
      <c r="H53" s="63" t="s">
        <v>1048</v>
      </c>
      <c r="I53" s="63" t="s">
        <v>1047</v>
      </c>
      <c r="J53" s="407" t="s">
        <v>1122</v>
      </c>
      <c r="K53" s="408" t="s">
        <v>1123</v>
      </c>
      <c r="L53" s="409">
        <v>3.5</v>
      </c>
    </row>
    <row r="54" spans="1:12">
      <c r="A54" s="74"/>
      <c r="B54" s="223"/>
      <c r="C54" s="223"/>
      <c r="D54" s="175"/>
      <c r="E54" s="180"/>
      <c r="F54" s="183"/>
      <c r="G54" s="62"/>
      <c r="H54" s="63"/>
      <c r="I54" s="63"/>
      <c r="J54" s="407" t="s">
        <v>1166</v>
      </c>
      <c r="K54" s="408" t="s">
        <v>1167</v>
      </c>
      <c r="L54" s="409">
        <v>2</v>
      </c>
    </row>
    <row r="55" spans="1:12">
      <c r="A55" s="74"/>
      <c r="B55" s="223"/>
      <c r="C55" s="223"/>
      <c r="D55" s="175"/>
      <c r="E55" s="180"/>
      <c r="F55" s="183"/>
      <c r="G55" s="62"/>
      <c r="H55" s="63"/>
      <c r="I55" s="63"/>
      <c r="J55" s="407" t="s">
        <v>1345</v>
      </c>
      <c r="K55" s="408" t="s">
        <v>1346</v>
      </c>
      <c r="L55" s="409">
        <v>1.5</v>
      </c>
    </row>
    <row r="56" spans="1:12">
      <c r="A56" s="74"/>
      <c r="B56" s="223"/>
      <c r="C56" s="225"/>
      <c r="D56" s="201"/>
      <c r="E56" s="202"/>
      <c r="F56" s="203"/>
      <c r="G56" s="64"/>
      <c r="H56" s="65"/>
      <c r="I56" s="65"/>
      <c r="J56" s="379" t="s">
        <v>1362</v>
      </c>
      <c r="K56" s="380" t="s">
        <v>1363</v>
      </c>
      <c r="L56" s="381">
        <v>2</v>
      </c>
    </row>
    <row r="57" spans="1:12">
      <c r="A57" s="74"/>
      <c r="B57" s="223"/>
      <c r="C57" s="225" t="s">
        <v>633</v>
      </c>
      <c r="D57" s="207" t="s">
        <v>590</v>
      </c>
      <c r="E57" s="202"/>
      <c r="F57" s="208"/>
      <c r="G57" s="64">
        <v>1.8</v>
      </c>
      <c r="H57" s="65" t="s">
        <v>1048</v>
      </c>
      <c r="I57" s="65" t="s">
        <v>1047</v>
      </c>
      <c r="J57" s="198"/>
      <c r="K57" s="199"/>
      <c r="L57" s="200"/>
    </row>
    <row r="58" spans="1:12">
      <c r="A58" s="74"/>
      <c r="B58" s="225"/>
      <c r="C58" s="225" t="s">
        <v>591</v>
      </c>
      <c r="D58" s="207" t="s">
        <v>592</v>
      </c>
      <c r="E58" s="202"/>
      <c r="F58" s="208"/>
      <c r="G58" s="64">
        <v>1.8</v>
      </c>
      <c r="H58" s="65" t="s">
        <v>1048</v>
      </c>
      <c r="I58" s="65" t="s">
        <v>1047</v>
      </c>
      <c r="J58" s="198"/>
      <c r="K58" s="199"/>
      <c r="L58" s="200"/>
    </row>
    <row r="59" spans="1:12">
      <c r="A59" s="74"/>
      <c r="B59" s="223" t="s">
        <v>634</v>
      </c>
      <c r="C59" s="224" t="s">
        <v>653</v>
      </c>
      <c r="D59" s="173" t="s">
        <v>593</v>
      </c>
      <c r="E59" s="180">
        <v>416</v>
      </c>
      <c r="F59" s="183" t="s">
        <v>593</v>
      </c>
      <c r="G59" s="62">
        <f>MEDIAN(L59:L61)</f>
        <v>1.3</v>
      </c>
      <c r="H59" s="63" t="s">
        <v>1048</v>
      </c>
      <c r="I59" s="63" t="s">
        <v>1048</v>
      </c>
      <c r="J59" s="170" t="s">
        <v>1126</v>
      </c>
      <c r="K59" s="171" t="s">
        <v>1127</v>
      </c>
      <c r="L59" s="184">
        <v>1.3</v>
      </c>
    </row>
    <row r="60" spans="1:12">
      <c r="A60" s="74"/>
      <c r="B60" s="223"/>
      <c r="C60" s="224"/>
      <c r="D60" s="173"/>
      <c r="E60" s="180">
        <v>425</v>
      </c>
      <c r="F60" s="183" t="s">
        <v>1958</v>
      </c>
      <c r="G60" s="62"/>
      <c r="H60" s="63"/>
      <c r="I60" s="63"/>
      <c r="J60" s="170" t="s">
        <v>1057</v>
      </c>
      <c r="K60" s="171" t="s">
        <v>1058</v>
      </c>
      <c r="L60" s="184">
        <v>1.3</v>
      </c>
    </row>
    <row r="61" spans="1:12" ht="15" thickBot="1">
      <c r="A61" s="75"/>
      <c r="B61" s="231"/>
      <c r="C61" s="233"/>
      <c r="D61" s="185"/>
      <c r="E61" s="186"/>
      <c r="F61" s="187"/>
      <c r="G61" s="69"/>
      <c r="H61" s="70"/>
      <c r="I61" s="70"/>
      <c r="J61" s="188" t="s">
        <v>1061</v>
      </c>
      <c r="K61" s="189" t="s">
        <v>1062</v>
      </c>
      <c r="L61" s="190">
        <v>1.3</v>
      </c>
    </row>
    <row r="62" spans="1:12" s="165" customFormat="1" ht="15">
      <c r="A62" s="164" t="s">
        <v>654</v>
      </c>
      <c r="B62" s="77"/>
      <c r="C62" s="77"/>
      <c r="D62" s="213" t="s">
        <v>594</v>
      </c>
      <c r="E62" s="152"/>
      <c r="F62" s="218"/>
      <c r="G62" s="9">
        <f>MEDIAN(G63,G74,G75)</f>
        <v>2.4</v>
      </c>
      <c r="H62" s="10" t="s">
        <v>1048</v>
      </c>
      <c r="I62" s="10" t="s">
        <v>1047</v>
      </c>
      <c r="J62" s="11"/>
      <c r="K62" s="12"/>
      <c r="L62" s="13"/>
    </row>
    <row r="63" spans="1:12">
      <c r="A63" s="74"/>
      <c r="B63" s="223" t="s">
        <v>635</v>
      </c>
      <c r="C63" s="225"/>
      <c r="D63" s="207" t="s">
        <v>595</v>
      </c>
      <c r="E63" s="202"/>
      <c r="F63" s="208"/>
      <c r="G63" s="64">
        <f>MEDIAN(G64,G67)</f>
        <v>3</v>
      </c>
      <c r="H63" s="65" t="s">
        <v>1048</v>
      </c>
      <c r="I63" s="65" t="s">
        <v>1047</v>
      </c>
      <c r="J63" s="198"/>
      <c r="K63" s="199"/>
      <c r="L63" s="200"/>
    </row>
    <row r="64" spans="1:12">
      <c r="A64" s="74"/>
      <c r="B64" s="223"/>
      <c r="C64" s="223" t="s">
        <v>636</v>
      </c>
      <c r="D64" s="173" t="s">
        <v>596</v>
      </c>
      <c r="E64" s="180">
        <v>421</v>
      </c>
      <c r="F64" s="183" t="s">
        <v>1959</v>
      </c>
      <c r="G64" s="62">
        <f>MEDIAN(L64:L66)</f>
        <v>3</v>
      </c>
      <c r="H64" s="63" t="s">
        <v>1048</v>
      </c>
      <c r="I64" s="63" t="s">
        <v>1047</v>
      </c>
      <c r="J64" s="407" t="s">
        <v>431</v>
      </c>
      <c r="K64" s="408" t="s">
        <v>1479</v>
      </c>
      <c r="L64" s="409">
        <v>4</v>
      </c>
    </row>
    <row r="65" spans="1:12">
      <c r="A65" s="74"/>
      <c r="B65" s="223"/>
      <c r="C65" s="223"/>
      <c r="D65" s="173"/>
      <c r="E65" s="180"/>
      <c r="F65" s="181"/>
      <c r="G65" s="62"/>
      <c r="H65" s="63"/>
      <c r="I65" s="63"/>
      <c r="J65" s="407" t="s">
        <v>1480</v>
      </c>
      <c r="K65" s="408" t="s">
        <v>1481</v>
      </c>
      <c r="L65" s="409">
        <v>2.2999999999999998</v>
      </c>
    </row>
    <row r="66" spans="1:12">
      <c r="A66" s="74"/>
      <c r="B66" s="223"/>
      <c r="C66" s="225"/>
      <c r="D66" s="207"/>
      <c r="E66" s="202"/>
      <c r="F66" s="208"/>
      <c r="G66" s="64"/>
      <c r="H66" s="65"/>
      <c r="I66" s="65"/>
      <c r="J66" s="379" t="s">
        <v>1368</v>
      </c>
      <c r="K66" s="380" t="s">
        <v>1369</v>
      </c>
      <c r="L66" s="381">
        <v>3</v>
      </c>
    </row>
    <row r="67" spans="1:12">
      <c r="A67" s="74"/>
      <c r="B67" s="223"/>
      <c r="C67" s="223" t="s">
        <v>637</v>
      </c>
      <c r="D67" s="173" t="s">
        <v>597</v>
      </c>
      <c r="E67" s="180">
        <v>422</v>
      </c>
      <c r="F67" s="183" t="s">
        <v>1960</v>
      </c>
      <c r="G67" s="62">
        <f>MEDIAN(L67:L71)</f>
        <v>3</v>
      </c>
      <c r="H67" s="63" t="s">
        <v>1048</v>
      </c>
      <c r="I67" s="63" t="s">
        <v>1047</v>
      </c>
      <c r="J67" s="407" t="s">
        <v>1471</v>
      </c>
      <c r="K67" s="408" t="s">
        <v>1472</v>
      </c>
      <c r="L67" s="409">
        <v>3</v>
      </c>
    </row>
    <row r="68" spans="1:12">
      <c r="A68" s="74"/>
      <c r="B68" s="223"/>
      <c r="C68" s="223"/>
      <c r="D68" s="173"/>
      <c r="E68" s="180">
        <v>431</v>
      </c>
      <c r="F68" s="183" t="s">
        <v>1961</v>
      </c>
      <c r="G68" s="62"/>
      <c r="H68" s="63"/>
      <c r="I68" s="63"/>
      <c r="J68" s="407" t="s">
        <v>1368</v>
      </c>
      <c r="K68" s="408" t="s">
        <v>1369</v>
      </c>
      <c r="L68" s="409">
        <v>3</v>
      </c>
    </row>
    <row r="69" spans="1:12">
      <c r="A69" s="74"/>
      <c r="B69" s="223"/>
      <c r="C69" s="223"/>
      <c r="D69" s="173"/>
      <c r="E69" s="180"/>
      <c r="F69" s="183"/>
      <c r="G69" s="62"/>
      <c r="H69" s="63"/>
      <c r="I69" s="63"/>
      <c r="J69" s="407" t="s">
        <v>1043</v>
      </c>
      <c r="K69" s="408" t="s">
        <v>1044</v>
      </c>
      <c r="L69" s="409">
        <v>1.5</v>
      </c>
    </row>
    <row r="70" spans="1:12">
      <c r="A70" s="74"/>
      <c r="B70" s="223"/>
      <c r="C70" s="223"/>
      <c r="D70" s="173"/>
      <c r="E70" s="180"/>
      <c r="F70" s="183"/>
      <c r="G70" s="62"/>
      <c r="H70" s="63"/>
      <c r="I70" s="63"/>
      <c r="J70" s="407" t="s">
        <v>431</v>
      </c>
      <c r="K70" s="408" t="s">
        <v>1479</v>
      </c>
      <c r="L70" s="409">
        <v>4</v>
      </c>
    </row>
    <row r="71" spans="1:12">
      <c r="A71" s="74"/>
      <c r="B71" s="223"/>
      <c r="C71" s="225"/>
      <c r="D71" s="207"/>
      <c r="E71" s="202"/>
      <c r="F71" s="208"/>
      <c r="G71" s="64"/>
      <c r="H71" s="65"/>
      <c r="I71" s="65"/>
      <c r="J71" s="379" t="s">
        <v>1480</v>
      </c>
      <c r="K71" s="380" t="s">
        <v>1481</v>
      </c>
      <c r="L71" s="381">
        <v>2.2999999999999998</v>
      </c>
    </row>
    <row r="72" spans="1:12">
      <c r="A72" s="74"/>
      <c r="B72" s="223"/>
      <c r="C72" s="225" t="s">
        <v>638</v>
      </c>
      <c r="D72" s="207" t="s">
        <v>598</v>
      </c>
      <c r="E72" s="202">
        <v>429</v>
      </c>
      <c r="F72" s="203" t="s">
        <v>1962</v>
      </c>
      <c r="G72" s="64">
        <v>3</v>
      </c>
      <c r="H72" s="65" t="s">
        <v>1048</v>
      </c>
      <c r="I72" s="65" t="s">
        <v>1047</v>
      </c>
      <c r="J72" s="198"/>
      <c r="K72" s="199"/>
      <c r="L72" s="200"/>
    </row>
    <row r="73" spans="1:12">
      <c r="A73" s="74"/>
      <c r="B73" s="225"/>
      <c r="C73" s="225" t="s">
        <v>599</v>
      </c>
      <c r="D73" s="195" t="s">
        <v>600</v>
      </c>
      <c r="E73" s="216">
        <v>439</v>
      </c>
      <c r="F73" s="208" t="s">
        <v>1963</v>
      </c>
      <c r="G73" s="64">
        <v>3</v>
      </c>
      <c r="H73" s="65" t="s">
        <v>1048</v>
      </c>
      <c r="I73" s="65" t="s">
        <v>1047</v>
      </c>
      <c r="J73" s="198"/>
      <c r="K73" s="199"/>
      <c r="L73" s="200"/>
    </row>
    <row r="74" spans="1:12">
      <c r="A74" s="74"/>
      <c r="B74" s="225" t="s">
        <v>639</v>
      </c>
      <c r="C74" s="225" t="s">
        <v>640</v>
      </c>
      <c r="D74" s="207" t="s">
        <v>601</v>
      </c>
      <c r="E74" s="202"/>
      <c r="F74" s="208"/>
      <c r="G74" s="64">
        <f>L74</f>
        <v>1.5</v>
      </c>
      <c r="H74" s="65" t="s">
        <v>1048</v>
      </c>
      <c r="I74" s="65" t="s">
        <v>1048</v>
      </c>
      <c r="J74" s="198" t="s">
        <v>1053</v>
      </c>
      <c r="K74" s="199" t="s">
        <v>1054</v>
      </c>
      <c r="L74" s="200">
        <v>1.5</v>
      </c>
    </row>
    <row r="75" spans="1:12">
      <c r="A75" s="74"/>
      <c r="B75" s="223" t="s">
        <v>641</v>
      </c>
      <c r="C75" s="236"/>
      <c r="D75" s="296" t="s">
        <v>602</v>
      </c>
      <c r="E75" s="66">
        <v>443</v>
      </c>
      <c r="F75" s="28" t="s">
        <v>1964</v>
      </c>
      <c r="G75" s="60">
        <f>MEDIAN(G77,G84,G91,G95,G99)</f>
        <v>2.4</v>
      </c>
      <c r="H75" s="61" t="s">
        <v>1048</v>
      </c>
      <c r="I75" s="61" t="s">
        <v>1047</v>
      </c>
      <c r="J75" s="297"/>
      <c r="K75" s="298"/>
      <c r="L75" s="299"/>
    </row>
    <row r="76" spans="1:12">
      <c r="A76" s="74"/>
      <c r="B76" s="223"/>
      <c r="C76" s="225"/>
      <c r="D76" s="207"/>
      <c r="E76" s="202">
        <v>444</v>
      </c>
      <c r="F76" s="36" t="s">
        <v>1965</v>
      </c>
      <c r="G76" s="64"/>
      <c r="H76" s="65"/>
      <c r="I76" s="65"/>
      <c r="J76" s="198"/>
      <c r="K76" s="199"/>
      <c r="L76" s="200"/>
    </row>
    <row r="77" spans="1:12">
      <c r="A77" s="74"/>
      <c r="B77" s="223"/>
      <c r="C77" s="223" t="s">
        <v>642</v>
      </c>
      <c r="D77" s="173" t="s">
        <v>603</v>
      </c>
      <c r="E77" s="180"/>
      <c r="F77" s="181"/>
      <c r="G77" s="62">
        <f>MEDIAN(L77:L83)</f>
        <v>2.5</v>
      </c>
      <c r="H77" s="63" t="s">
        <v>1048</v>
      </c>
      <c r="I77" s="63" t="s">
        <v>1047</v>
      </c>
      <c r="J77" s="170" t="s">
        <v>1491</v>
      </c>
      <c r="K77" s="171" t="s">
        <v>1492</v>
      </c>
      <c r="L77" s="184">
        <v>3.8</v>
      </c>
    </row>
    <row r="78" spans="1:12">
      <c r="A78" s="74"/>
      <c r="B78" s="223"/>
      <c r="C78" s="223"/>
      <c r="D78" s="175"/>
      <c r="E78" s="180"/>
      <c r="F78" s="183"/>
      <c r="G78" s="62"/>
      <c r="H78" s="63"/>
      <c r="I78" s="63"/>
      <c r="J78" s="170" t="s">
        <v>1493</v>
      </c>
      <c r="K78" s="171" t="s">
        <v>1494</v>
      </c>
      <c r="L78" s="184">
        <v>3.5</v>
      </c>
    </row>
    <row r="79" spans="1:12">
      <c r="A79" s="74"/>
      <c r="B79" s="223"/>
      <c r="C79" s="223"/>
      <c r="D79" s="175"/>
      <c r="E79" s="180"/>
      <c r="F79" s="183"/>
      <c r="G79" s="62"/>
      <c r="H79" s="63"/>
      <c r="I79" s="63"/>
      <c r="J79" s="170" t="s">
        <v>1495</v>
      </c>
      <c r="K79" s="171" t="s">
        <v>1496</v>
      </c>
      <c r="L79" s="184">
        <v>4</v>
      </c>
    </row>
    <row r="80" spans="1:12">
      <c r="A80" s="74"/>
      <c r="B80" s="223"/>
      <c r="C80" s="223"/>
      <c r="D80" s="175"/>
      <c r="E80" s="180"/>
      <c r="F80" s="183"/>
      <c r="G80" s="62"/>
      <c r="H80" s="63"/>
      <c r="I80" s="63"/>
      <c r="J80" s="170" t="s">
        <v>1134</v>
      </c>
      <c r="K80" s="171" t="s">
        <v>1140</v>
      </c>
      <c r="L80" s="184">
        <v>2</v>
      </c>
    </row>
    <row r="81" spans="1:12">
      <c r="A81" s="74"/>
      <c r="B81" s="223"/>
      <c r="C81" s="223"/>
      <c r="D81" s="175"/>
      <c r="E81" s="180"/>
      <c r="F81" s="183"/>
      <c r="G81" s="62"/>
      <c r="H81" s="63"/>
      <c r="I81" s="63"/>
      <c r="J81" s="170" t="s">
        <v>1497</v>
      </c>
      <c r="K81" s="171" t="s">
        <v>1498</v>
      </c>
      <c r="L81" s="184">
        <v>2.5</v>
      </c>
    </row>
    <row r="82" spans="1:12">
      <c r="A82" s="74"/>
      <c r="B82" s="223"/>
      <c r="C82" s="224"/>
      <c r="D82" s="173"/>
      <c r="E82" s="180"/>
      <c r="F82" s="181"/>
      <c r="G82" s="62"/>
      <c r="H82" s="63"/>
      <c r="I82" s="63"/>
      <c r="J82" s="170" t="s">
        <v>1057</v>
      </c>
      <c r="K82" s="171" t="s">
        <v>1058</v>
      </c>
      <c r="L82" s="184">
        <v>1.3</v>
      </c>
    </row>
    <row r="83" spans="1:12">
      <c r="A83" s="74"/>
      <c r="B83" s="223"/>
      <c r="C83" s="227"/>
      <c r="D83" s="207"/>
      <c r="E83" s="202"/>
      <c r="F83" s="208"/>
      <c r="G83" s="64"/>
      <c r="H83" s="65"/>
      <c r="I83" s="65"/>
      <c r="J83" s="198" t="s">
        <v>1061</v>
      </c>
      <c r="K83" s="199" t="s">
        <v>1062</v>
      </c>
      <c r="L83" s="200">
        <v>1.3</v>
      </c>
    </row>
    <row r="84" spans="1:12">
      <c r="A84" s="74"/>
      <c r="B84" s="223"/>
      <c r="C84" s="223" t="s">
        <v>643</v>
      </c>
      <c r="D84" s="173" t="s">
        <v>604</v>
      </c>
      <c r="E84" s="180"/>
      <c r="F84" s="181"/>
      <c r="G84" s="62">
        <f>MEDIAN(L84:L90)</f>
        <v>2.5</v>
      </c>
      <c r="H84" s="63" t="s">
        <v>1048</v>
      </c>
      <c r="I84" s="63" t="s">
        <v>1047</v>
      </c>
      <c r="J84" s="170" t="s">
        <v>1491</v>
      </c>
      <c r="K84" s="171" t="s">
        <v>1492</v>
      </c>
      <c r="L84" s="184">
        <v>3.8</v>
      </c>
    </row>
    <row r="85" spans="1:12">
      <c r="A85" s="74"/>
      <c r="B85" s="223"/>
      <c r="C85" s="223"/>
      <c r="D85" s="175"/>
      <c r="E85" s="180"/>
      <c r="F85" s="183"/>
      <c r="G85" s="62"/>
      <c r="H85" s="63"/>
      <c r="I85" s="63"/>
      <c r="J85" s="170" t="s">
        <v>1493</v>
      </c>
      <c r="K85" s="171" t="s">
        <v>1494</v>
      </c>
      <c r="L85" s="184">
        <v>3.5</v>
      </c>
    </row>
    <row r="86" spans="1:12">
      <c r="A86" s="74"/>
      <c r="B86" s="223"/>
      <c r="C86" s="223"/>
      <c r="D86" s="175"/>
      <c r="E86" s="180"/>
      <c r="F86" s="183"/>
      <c r="G86" s="62"/>
      <c r="H86" s="63"/>
      <c r="I86" s="63"/>
      <c r="J86" s="170" t="s">
        <v>1495</v>
      </c>
      <c r="K86" s="171" t="s">
        <v>1496</v>
      </c>
      <c r="L86" s="184">
        <v>4</v>
      </c>
    </row>
    <row r="87" spans="1:12">
      <c r="A87" s="74"/>
      <c r="B87" s="223"/>
      <c r="C87" s="223"/>
      <c r="D87" s="175"/>
      <c r="E87" s="180"/>
      <c r="F87" s="183"/>
      <c r="G87" s="62"/>
      <c r="H87" s="63"/>
      <c r="I87" s="63"/>
      <c r="J87" s="170" t="s">
        <v>1134</v>
      </c>
      <c r="K87" s="171" t="s">
        <v>1140</v>
      </c>
      <c r="L87" s="184">
        <v>2</v>
      </c>
    </row>
    <row r="88" spans="1:12">
      <c r="A88" s="74"/>
      <c r="B88" s="223"/>
      <c r="C88" s="223"/>
      <c r="D88" s="175"/>
      <c r="E88" s="180"/>
      <c r="F88" s="183"/>
      <c r="G88" s="62"/>
      <c r="H88" s="63"/>
      <c r="I88" s="63"/>
      <c r="J88" s="170" t="s">
        <v>1497</v>
      </c>
      <c r="K88" s="171" t="s">
        <v>1498</v>
      </c>
      <c r="L88" s="184">
        <v>2.5</v>
      </c>
    </row>
    <row r="89" spans="1:12">
      <c r="A89" s="74"/>
      <c r="B89" s="223"/>
      <c r="C89" s="224"/>
      <c r="D89" s="173"/>
      <c r="E89" s="180"/>
      <c r="F89" s="181"/>
      <c r="G89" s="62"/>
      <c r="H89" s="63"/>
      <c r="I89" s="63"/>
      <c r="J89" s="170" t="s">
        <v>1057</v>
      </c>
      <c r="K89" s="171" t="s">
        <v>1058</v>
      </c>
      <c r="L89" s="184">
        <v>1.3</v>
      </c>
    </row>
    <row r="90" spans="1:12">
      <c r="A90" s="74"/>
      <c r="B90" s="223"/>
      <c r="C90" s="227"/>
      <c r="D90" s="207"/>
      <c r="E90" s="202"/>
      <c r="F90" s="208"/>
      <c r="G90" s="64"/>
      <c r="H90" s="65"/>
      <c r="I90" s="65"/>
      <c r="J90" s="198" t="s">
        <v>1061</v>
      </c>
      <c r="K90" s="199" t="s">
        <v>1062</v>
      </c>
      <c r="L90" s="200">
        <v>1.3</v>
      </c>
    </row>
    <row r="91" spans="1:12">
      <c r="A91" s="74"/>
      <c r="B91" s="223"/>
      <c r="C91" s="223" t="s">
        <v>644</v>
      </c>
      <c r="D91" s="173" t="s">
        <v>605</v>
      </c>
      <c r="E91" s="180"/>
      <c r="F91" s="181"/>
      <c r="G91" s="62">
        <f>MEDIAN(L91:L94)</f>
        <v>2.4</v>
      </c>
      <c r="H91" s="63" t="s">
        <v>1048</v>
      </c>
      <c r="I91" s="63" t="s">
        <v>1047</v>
      </c>
      <c r="J91" s="170" t="s">
        <v>1491</v>
      </c>
      <c r="K91" s="171" t="s">
        <v>1492</v>
      </c>
      <c r="L91" s="184">
        <v>3.8</v>
      </c>
    </row>
    <row r="92" spans="1:12">
      <c r="A92" s="74"/>
      <c r="B92" s="223"/>
      <c r="C92" s="223"/>
      <c r="D92" s="173"/>
      <c r="E92" s="180"/>
      <c r="F92" s="181"/>
      <c r="G92" s="62"/>
      <c r="H92" s="63"/>
      <c r="I92" s="63"/>
      <c r="J92" s="170" t="s">
        <v>1461</v>
      </c>
      <c r="K92" s="171" t="s">
        <v>1462</v>
      </c>
      <c r="L92" s="184">
        <v>2.2999999999999998</v>
      </c>
    </row>
    <row r="93" spans="1:12">
      <c r="A93" s="74"/>
      <c r="B93" s="223"/>
      <c r="C93" s="223"/>
      <c r="D93" s="175"/>
      <c r="E93" s="180"/>
      <c r="F93" s="183"/>
      <c r="G93" s="62"/>
      <c r="H93" s="63"/>
      <c r="I93" s="63"/>
      <c r="J93" s="170" t="s">
        <v>1463</v>
      </c>
      <c r="K93" s="171" t="s">
        <v>1464</v>
      </c>
      <c r="L93" s="184">
        <v>2.2999999999999998</v>
      </c>
    </row>
    <row r="94" spans="1:12">
      <c r="A94" s="74"/>
      <c r="B94" s="223"/>
      <c r="C94" s="225"/>
      <c r="D94" s="201"/>
      <c r="E94" s="202"/>
      <c r="F94" s="203"/>
      <c r="G94" s="64"/>
      <c r="H94" s="65"/>
      <c r="I94" s="65"/>
      <c r="J94" s="198" t="s">
        <v>1497</v>
      </c>
      <c r="K94" s="199" t="s">
        <v>1498</v>
      </c>
      <c r="L94" s="200">
        <v>2.5</v>
      </c>
    </row>
    <row r="95" spans="1:12">
      <c r="A95" s="74"/>
      <c r="B95" s="223"/>
      <c r="C95" s="223" t="s">
        <v>645</v>
      </c>
      <c r="D95" s="173" t="s">
        <v>606</v>
      </c>
      <c r="E95" s="180"/>
      <c r="F95" s="181"/>
      <c r="G95" s="62">
        <f>MEDIAN(L95:L98)</f>
        <v>2.25</v>
      </c>
      <c r="H95" s="63" t="s">
        <v>1048</v>
      </c>
      <c r="I95" s="63" t="s">
        <v>1047</v>
      </c>
      <c r="J95" s="170" t="s">
        <v>1491</v>
      </c>
      <c r="K95" s="171" t="s">
        <v>1492</v>
      </c>
      <c r="L95" s="184">
        <v>3.8</v>
      </c>
    </row>
    <row r="96" spans="1:12">
      <c r="A96" s="74"/>
      <c r="B96" s="223"/>
      <c r="C96" s="223"/>
      <c r="D96" s="173"/>
      <c r="E96" s="180"/>
      <c r="F96" s="181"/>
      <c r="G96" s="62"/>
      <c r="H96" s="63"/>
      <c r="I96" s="63"/>
      <c r="J96" s="170" t="s">
        <v>1458</v>
      </c>
      <c r="K96" s="171" t="s">
        <v>1459</v>
      </c>
      <c r="L96" s="184">
        <v>1.8</v>
      </c>
    </row>
    <row r="97" spans="1:12">
      <c r="A97" s="74"/>
      <c r="B97" s="223"/>
      <c r="C97" s="223"/>
      <c r="D97" s="175"/>
      <c r="E97" s="180"/>
      <c r="F97" s="183"/>
      <c r="G97" s="62"/>
      <c r="H97" s="63"/>
      <c r="I97" s="63"/>
      <c r="J97" s="170" t="s">
        <v>1134</v>
      </c>
      <c r="K97" s="171" t="s">
        <v>1140</v>
      </c>
      <c r="L97" s="184">
        <v>2</v>
      </c>
    </row>
    <row r="98" spans="1:12">
      <c r="A98" s="74"/>
      <c r="B98" s="223"/>
      <c r="C98" s="225"/>
      <c r="D98" s="201"/>
      <c r="E98" s="202"/>
      <c r="F98" s="203"/>
      <c r="G98" s="64"/>
      <c r="H98" s="65"/>
      <c r="I98" s="65"/>
      <c r="J98" s="198" t="s">
        <v>1497</v>
      </c>
      <c r="K98" s="199" t="s">
        <v>1498</v>
      </c>
      <c r="L98" s="200">
        <v>2.5</v>
      </c>
    </row>
    <row r="99" spans="1:12">
      <c r="A99" s="74"/>
      <c r="B99" s="223"/>
      <c r="C99" s="223" t="s">
        <v>646</v>
      </c>
      <c r="D99" s="176" t="s">
        <v>607</v>
      </c>
      <c r="E99" s="31"/>
      <c r="F99" s="32"/>
      <c r="G99" s="62">
        <f>MEDIAN(L99:L104)</f>
        <v>2.25</v>
      </c>
      <c r="H99" s="63" t="s">
        <v>1048</v>
      </c>
      <c r="I99" s="63" t="s">
        <v>1047</v>
      </c>
      <c r="J99" s="170" t="s">
        <v>1491</v>
      </c>
      <c r="K99" s="171" t="s">
        <v>1492</v>
      </c>
      <c r="L99" s="184">
        <v>3.8</v>
      </c>
    </row>
    <row r="100" spans="1:12">
      <c r="A100" s="74"/>
      <c r="B100" s="223"/>
      <c r="C100" s="223"/>
      <c r="D100" s="175"/>
      <c r="E100" s="180"/>
      <c r="F100" s="183"/>
      <c r="G100" s="62"/>
      <c r="H100" s="63"/>
      <c r="I100" s="63"/>
      <c r="J100" s="170" t="s">
        <v>1166</v>
      </c>
      <c r="K100" s="171" t="s">
        <v>1167</v>
      </c>
      <c r="L100" s="184">
        <v>2</v>
      </c>
    </row>
    <row r="101" spans="1:12">
      <c r="A101" s="74"/>
      <c r="B101" s="223"/>
      <c r="C101" s="223"/>
      <c r="D101" s="173"/>
      <c r="E101" s="180"/>
      <c r="F101" s="181"/>
      <c r="G101" s="62"/>
      <c r="H101" s="63"/>
      <c r="I101" s="63"/>
      <c r="J101" s="170" t="s">
        <v>1122</v>
      </c>
      <c r="K101" s="171" t="s">
        <v>1123</v>
      </c>
      <c r="L101" s="184">
        <v>3.5</v>
      </c>
    </row>
    <row r="102" spans="1:12">
      <c r="A102" s="74"/>
      <c r="B102" s="223"/>
      <c r="C102" s="223"/>
      <c r="D102" s="175"/>
      <c r="E102" s="180"/>
      <c r="F102" s="183"/>
      <c r="G102" s="62"/>
      <c r="H102" s="63"/>
      <c r="I102" s="63"/>
      <c r="J102" s="170" t="s">
        <v>1134</v>
      </c>
      <c r="K102" s="171" t="s">
        <v>1140</v>
      </c>
      <c r="L102" s="184">
        <v>2</v>
      </c>
    </row>
    <row r="103" spans="1:12">
      <c r="A103" s="74"/>
      <c r="B103" s="223"/>
      <c r="C103" s="223"/>
      <c r="D103" s="175"/>
      <c r="E103" s="180"/>
      <c r="F103" s="183"/>
      <c r="G103" s="62"/>
      <c r="H103" s="63"/>
      <c r="I103" s="63"/>
      <c r="J103" s="170" t="s">
        <v>1497</v>
      </c>
      <c r="K103" s="171" t="s">
        <v>1498</v>
      </c>
      <c r="L103" s="184">
        <v>2.5</v>
      </c>
    </row>
    <row r="104" spans="1:12">
      <c r="A104" s="74"/>
      <c r="B104" s="223"/>
      <c r="C104" s="225"/>
      <c r="D104" s="201"/>
      <c r="E104" s="202"/>
      <c r="F104" s="203"/>
      <c r="G104" s="64"/>
      <c r="H104" s="65"/>
      <c r="I104" s="65"/>
      <c r="J104" s="198" t="s">
        <v>1345</v>
      </c>
      <c r="K104" s="199" t="s">
        <v>1346</v>
      </c>
      <c r="L104" s="200">
        <v>1.5</v>
      </c>
    </row>
    <row r="105" spans="1:12">
      <c r="A105" s="74"/>
      <c r="B105" s="223"/>
      <c r="C105" s="225" t="s">
        <v>647</v>
      </c>
      <c r="D105" s="207" t="s">
        <v>608</v>
      </c>
      <c r="E105" s="202"/>
      <c r="F105" s="208"/>
      <c r="G105" s="64">
        <v>2.4</v>
      </c>
      <c r="H105" s="65" t="s">
        <v>1048</v>
      </c>
      <c r="I105" s="65" t="s">
        <v>1047</v>
      </c>
      <c r="J105" s="198"/>
      <c r="K105" s="199"/>
      <c r="L105" s="200"/>
    </row>
    <row r="106" spans="1:12" ht="15" thickBot="1">
      <c r="A106" s="75"/>
      <c r="B106" s="231"/>
      <c r="C106" s="231" t="s">
        <v>609</v>
      </c>
      <c r="D106" s="185" t="s">
        <v>610</v>
      </c>
      <c r="E106" s="186"/>
      <c r="F106" s="187"/>
      <c r="G106" s="69">
        <v>2.4</v>
      </c>
      <c r="H106" s="70" t="s">
        <v>1048</v>
      </c>
      <c r="I106" s="70" t="s">
        <v>1047</v>
      </c>
      <c r="J106" s="188"/>
      <c r="K106" s="189"/>
      <c r="L106" s="190"/>
    </row>
    <row r="107" spans="1:12" s="165" customFormat="1" ht="15.75" thickBot="1">
      <c r="A107" s="259" t="s">
        <v>611</v>
      </c>
      <c r="B107" s="260"/>
      <c r="C107" s="260"/>
      <c r="D107" s="292" t="s">
        <v>612</v>
      </c>
      <c r="E107" s="293"/>
      <c r="F107" s="294"/>
      <c r="G107" s="250">
        <f>MEDIAN(G4,G26,G40,G59,G63,G74,G75)</f>
        <v>2</v>
      </c>
      <c r="H107" s="251" t="s">
        <v>1048</v>
      </c>
      <c r="I107" s="251" t="s">
        <v>1047</v>
      </c>
      <c r="J107" s="252"/>
      <c r="K107" s="253"/>
      <c r="L107" s="254"/>
    </row>
    <row r="108" spans="1:12" s="165" customFormat="1" ht="15">
      <c r="A108" s="164" t="s">
        <v>655</v>
      </c>
      <c r="B108" s="77"/>
      <c r="C108" s="77"/>
      <c r="D108" s="213" t="s">
        <v>613</v>
      </c>
      <c r="E108" s="152"/>
      <c r="F108" s="218"/>
      <c r="G108" s="9" t="s">
        <v>2075</v>
      </c>
      <c r="H108" s="10" t="s">
        <v>1048</v>
      </c>
      <c r="I108" s="10" t="s">
        <v>2075</v>
      </c>
      <c r="J108" s="11"/>
      <c r="K108" s="12"/>
      <c r="L108" s="13"/>
    </row>
    <row r="109" spans="1:12" ht="15" thickBot="1">
      <c r="A109" s="75"/>
      <c r="B109" s="231" t="s">
        <v>648</v>
      </c>
      <c r="C109" s="231" t="s">
        <v>649</v>
      </c>
      <c r="D109" s="185" t="s">
        <v>613</v>
      </c>
      <c r="E109" s="186"/>
      <c r="F109" s="187"/>
      <c r="G109" s="69" t="s">
        <v>2075</v>
      </c>
      <c r="H109" s="70" t="s">
        <v>1048</v>
      </c>
      <c r="I109" s="70" t="s">
        <v>2075</v>
      </c>
      <c r="J109" s="188"/>
      <c r="K109" s="189"/>
      <c r="L109" s="190"/>
    </row>
    <row r="110" spans="1:12" s="165" customFormat="1" ht="15">
      <c r="A110" s="164" t="s">
        <v>656</v>
      </c>
      <c r="B110" s="77"/>
      <c r="C110" s="77"/>
      <c r="D110" s="241" t="s">
        <v>614</v>
      </c>
      <c r="E110" s="242"/>
      <c r="F110" s="243"/>
      <c r="G110" s="9">
        <f>G111</f>
        <v>2</v>
      </c>
      <c r="H110" s="10" t="s">
        <v>1048</v>
      </c>
      <c r="I110" s="10" t="s">
        <v>1047</v>
      </c>
      <c r="J110" s="11"/>
      <c r="K110" s="12"/>
      <c r="L110" s="13"/>
    </row>
    <row r="111" spans="1:12" ht="15" thickBot="1">
      <c r="A111" s="75"/>
      <c r="B111" s="231" t="s">
        <v>650</v>
      </c>
      <c r="C111" s="231" t="s">
        <v>651</v>
      </c>
      <c r="D111" s="185" t="s">
        <v>614</v>
      </c>
      <c r="E111" s="186">
        <v>490</v>
      </c>
      <c r="F111" s="68" t="s">
        <v>1966</v>
      </c>
      <c r="G111" s="69">
        <f>MEDIAN(G4,G26,G40,G59,G63,G74,G75)</f>
        <v>2</v>
      </c>
      <c r="H111" s="70" t="s">
        <v>1048</v>
      </c>
      <c r="I111" s="70" t="s">
        <v>1047</v>
      </c>
      <c r="J111" s="188"/>
      <c r="K111" s="189"/>
      <c r="L111" s="190"/>
    </row>
    <row r="113" spans="1:1">
      <c r="A113" s="168" t="s">
        <v>182</v>
      </c>
    </row>
    <row r="114" spans="1:1">
      <c r="A114" s="168" t="s">
        <v>183</v>
      </c>
    </row>
  </sheetData>
  <sheetProtection algorithmName="SHA-512" hashValue="NhyVWH4oZ3Hc7HLTVeETKdcEAOIWXjq6GPcBMDvzWGwksGgackL0PQD3oxPIZGTSmRAHivQfn2q3hBaF/ZtCrw==" saltValue="6tiqlVLX8+aw8URykAYthQ==" spinCount="100000" sheet="1" formatCells="0" formatColumns="0" formatRows="0" insertColumns="0" insertRows="0" insertHyperlinks="0" deleteColumns="0" deleteRows="0" sort="0" autoFilter="0" pivotTables="0"/>
  <mergeCells count="7">
    <mergeCell ref="J1:L1"/>
    <mergeCell ref="E1:F1"/>
    <mergeCell ref="A2:C2"/>
    <mergeCell ref="A1:D1"/>
    <mergeCell ref="G1:G2"/>
    <mergeCell ref="H1:H2"/>
    <mergeCell ref="I1:I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14"/>
  <sheetViews>
    <sheetView zoomScaleNormal="100" workbookViewId="0">
      <selection sqref="A1:D1"/>
    </sheetView>
  </sheetViews>
  <sheetFormatPr defaultRowHeight="14.25"/>
  <cols>
    <col min="1" max="3" width="7.42578125" style="79" customWidth="1"/>
    <col min="4" max="4" width="86.5703125" style="78" bestFit="1" customWidth="1"/>
    <col min="5" max="5" width="5.85546875" style="79" customWidth="1"/>
    <col min="6" max="6" width="107" style="78" bestFit="1" customWidth="1"/>
    <col min="7" max="7" width="9.140625" style="78" customWidth="1"/>
    <col min="8" max="8" width="12" style="78" customWidth="1"/>
    <col min="9" max="9" width="13.5703125" style="78" customWidth="1"/>
    <col min="10" max="10" width="7.5703125" style="79" customWidth="1"/>
    <col min="11" max="11" width="190.28515625" style="78" customWidth="1"/>
    <col min="12" max="12" width="6.5703125" style="78" customWidth="1"/>
    <col min="13" max="16384" width="9.140625" style="78"/>
  </cols>
  <sheetData>
    <row r="1" spans="1:12">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52" t="s">
        <v>44</v>
      </c>
      <c r="E2" s="5" t="s">
        <v>0</v>
      </c>
      <c r="F2" s="5" t="s">
        <v>44</v>
      </c>
      <c r="G2" s="536"/>
      <c r="H2" s="536"/>
      <c r="I2" s="536"/>
      <c r="J2" s="49" t="s">
        <v>0</v>
      </c>
      <c r="K2" s="50" t="s">
        <v>1024</v>
      </c>
      <c r="L2" s="51" t="s">
        <v>45</v>
      </c>
    </row>
    <row r="3" spans="1:12" s="165" customFormat="1" ht="15">
      <c r="A3" s="164" t="s">
        <v>735</v>
      </c>
      <c r="B3" s="77"/>
      <c r="C3" s="72"/>
      <c r="D3" s="6" t="s">
        <v>657</v>
      </c>
      <c r="E3" s="7"/>
      <c r="F3" s="8"/>
      <c r="G3" s="9">
        <f>MEDIAN(G4,G36,G44,G49,G51,G54,G57,G59)</f>
        <v>2.5</v>
      </c>
      <c r="H3" s="10" t="s">
        <v>1048</v>
      </c>
      <c r="I3" s="10" t="s">
        <v>1047</v>
      </c>
      <c r="J3" s="11"/>
      <c r="K3" s="12"/>
      <c r="L3" s="13"/>
    </row>
    <row r="4" spans="1:12">
      <c r="A4" s="74"/>
      <c r="B4" s="223" t="s">
        <v>698</v>
      </c>
      <c r="C4" s="225"/>
      <c r="D4" s="195" t="s">
        <v>658</v>
      </c>
      <c r="E4" s="196"/>
      <c r="F4" s="197"/>
      <c r="G4" s="64">
        <f>MEDIAN(G5,G9,G22,G29,G32)</f>
        <v>2.4</v>
      </c>
      <c r="H4" s="65" t="s">
        <v>1048</v>
      </c>
      <c r="I4" s="65" t="s">
        <v>1047</v>
      </c>
      <c r="J4" s="198"/>
      <c r="K4" s="199"/>
      <c r="L4" s="200"/>
    </row>
    <row r="5" spans="1:12">
      <c r="A5" s="74"/>
      <c r="B5" s="223"/>
      <c r="C5" s="223" t="s">
        <v>699</v>
      </c>
      <c r="D5" s="175" t="s">
        <v>659</v>
      </c>
      <c r="E5" s="180"/>
      <c r="F5" s="183"/>
      <c r="G5" s="62">
        <f>MEDIAN(L5:L8)</f>
        <v>2.5</v>
      </c>
      <c r="H5" s="63" t="s">
        <v>1048</v>
      </c>
      <c r="I5" s="63" t="s">
        <v>1047</v>
      </c>
      <c r="J5" s="170" t="s">
        <v>1372</v>
      </c>
      <c r="K5" s="171" t="s">
        <v>1373</v>
      </c>
      <c r="L5" s="184">
        <v>3.5</v>
      </c>
    </row>
    <row r="6" spans="1:12">
      <c r="A6" s="74"/>
      <c r="B6" s="223"/>
      <c r="C6" s="223"/>
      <c r="D6" s="175"/>
      <c r="E6" s="180"/>
      <c r="F6" s="183"/>
      <c r="G6" s="62"/>
      <c r="H6" s="63"/>
      <c r="I6" s="63"/>
      <c r="J6" s="170" t="s">
        <v>1374</v>
      </c>
      <c r="K6" s="171" t="s">
        <v>1375</v>
      </c>
      <c r="L6" s="184">
        <v>2</v>
      </c>
    </row>
    <row r="7" spans="1:12">
      <c r="A7" s="74"/>
      <c r="B7" s="223"/>
      <c r="C7" s="223"/>
      <c r="D7" s="175"/>
      <c r="E7" s="180"/>
      <c r="F7" s="183"/>
      <c r="G7" s="62"/>
      <c r="H7" s="63"/>
      <c r="I7" s="63"/>
      <c r="J7" s="170" t="s">
        <v>1376</v>
      </c>
      <c r="K7" s="171" t="s">
        <v>1377</v>
      </c>
      <c r="L7" s="184">
        <v>2.5</v>
      </c>
    </row>
    <row r="8" spans="1:12">
      <c r="A8" s="74"/>
      <c r="B8" s="223"/>
      <c r="C8" s="225"/>
      <c r="D8" s="201"/>
      <c r="E8" s="202"/>
      <c r="F8" s="203"/>
      <c r="G8" s="64"/>
      <c r="H8" s="65"/>
      <c r="I8" s="65"/>
      <c r="J8" s="198" t="s">
        <v>1378</v>
      </c>
      <c r="K8" s="199" t="s">
        <v>1379</v>
      </c>
      <c r="L8" s="200">
        <v>2.5</v>
      </c>
    </row>
    <row r="9" spans="1:12">
      <c r="A9" s="74"/>
      <c r="B9" s="223"/>
      <c r="C9" s="223" t="s">
        <v>700</v>
      </c>
      <c r="D9" s="175" t="s">
        <v>660</v>
      </c>
      <c r="E9" s="180"/>
      <c r="F9" s="183"/>
      <c r="G9" s="62">
        <f>MEDIAN(L9:L21)</f>
        <v>3.3</v>
      </c>
      <c r="H9" s="63" t="s">
        <v>1048</v>
      </c>
      <c r="I9" s="63" t="s">
        <v>1047</v>
      </c>
      <c r="J9" s="170" t="s">
        <v>1380</v>
      </c>
      <c r="K9" s="171" t="s">
        <v>1381</v>
      </c>
      <c r="L9" s="184">
        <v>3.3</v>
      </c>
    </row>
    <row r="10" spans="1:12">
      <c r="A10" s="74"/>
      <c r="B10" s="223"/>
      <c r="C10" s="223"/>
      <c r="D10" s="175"/>
      <c r="E10" s="180"/>
      <c r="F10" s="183"/>
      <c r="G10" s="62"/>
      <c r="H10" s="63"/>
      <c r="I10" s="63"/>
      <c r="J10" s="170" t="s">
        <v>1382</v>
      </c>
      <c r="K10" s="171" t="s">
        <v>1383</v>
      </c>
      <c r="L10" s="184">
        <v>3.5</v>
      </c>
    </row>
    <row r="11" spans="1:12">
      <c r="A11" s="74"/>
      <c r="B11" s="223"/>
      <c r="C11" s="223"/>
      <c r="D11" s="175"/>
      <c r="E11" s="180"/>
      <c r="F11" s="183"/>
      <c r="G11" s="62"/>
      <c r="H11" s="63"/>
      <c r="I11" s="63"/>
      <c r="J11" s="170" t="s">
        <v>1384</v>
      </c>
      <c r="K11" s="171" t="s">
        <v>1385</v>
      </c>
      <c r="L11" s="184">
        <v>3.5</v>
      </c>
    </row>
    <row r="12" spans="1:12">
      <c r="A12" s="74"/>
      <c r="B12" s="223"/>
      <c r="C12" s="223"/>
      <c r="D12" s="175"/>
      <c r="E12" s="180"/>
      <c r="F12" s="183"/>
      <c r="G12" s="62"/>
      <c r="H12" s="63"/>
      <c r="I12" s="63"/>
      <c r="J12" s="170" t="s">
        <v>1386</v>
      </c>
      <c r="K12" s="171" t="s">
        <v>1387</v>
      </c>
      <c r="L12" s="184">
        <v>3.2</v>
      </c>
    </row>
    <row r="13" spans="1:12">
      <c r="A13" s="74"/>
      <c r="B13" s="223"/>
      <c r="C13" s="223"/>
      <c r="D13" s="175"/>
      <c r="E13" s="180"/>
      <c r="F13" s="183"/>
      <c r="G13" s="62"/>
      <c r="H13" s="63"/>
      <c r="I13" s="63"/>
      <c r="J13" s="170" t="s">
        <v>1388</v>
      </c>
      <c r="K13" s="171" t="s">
        <v>1389</v>
      </c>
      <c r="L13" s="184">
        <v>2.5</v>
      </c>
    </row>
    <row r="14" spans="1:12">
      <c r="A14" s="74"/>
      <c r="B14" s="223"/>
      <c r="C14" s="223"/>
      <c r="D14" s="175"/>
      <c r="E14" s="180"/>
      <c r="F14" s="183"/>
      <c r="G14" s="62"/>
      <c r="H14" s="63"/>
      <c r="I14" s="63"/>
      <c r="J14" s="170" t="s">
        <v>1390</v>
      </c>
      <c r="K14" s="171" t="s">
        <v>1391</v>
      </c>
      <c r="L14" s="184">
        <v>4.5</v>
      </c>
    </row>
    <row r="15" spans="1:12">
      <c r="A15" s="74"/>
      <c r="B15" s="223"/>
      <c r="C15" s="223"/>
      <c r="D15" s="175"/>
      <c r="E15" s="180"/>
      <c r="F15" s="183"/>
      <c r="G15" s="62"/>
      <c r="H15" s="63"/>
      <c r="I15" s="63"/>
      <c r="J15" s="170" t="s">
        <v>1392</v>
      </c>
      <c r="K15" s="171" t="s">
        <v>1393</v>
      </c>
      <c r="L15" s="184">
        <v>3.3</v>
      </c>
    </row>
    <row r="16" spans="1:12">
      <c r="A16" s="74"/>
      <c r="B16" s="223"/>
      <c r="C16" s="223"/>
      <c r="D16" s="175"/>
      <c r="E16" s="180"/>
      <c r="F16" s="183"/>
      <c r="G16" s="62"/>
      <c r="H16" s="63"/>
      <c r="I16" s="63"/>
      <c r="J16" s="170" t="s">
        <v>1394</v>
      </c>
      <c r="K16" s="171" t="s">
        <v>1395</v>
      </c>
      <c r="L16" s="184">
        <v>2.2999999999999998</v>
      </c>
    </row>
    <row r="17" spans="1:12">
      <c r="A17" s="74"/>
      <c r="B17" s="223"/>
      <c r="C17" s="223"/>
      <c r="D17" s="175"/>
      <c r="E17" s="180"/>
      <c r="F17" s="183"/>
      <c r="G17" s="62"/>
      <c r="H17" s="63"/>
      <c r="I17" s="63"/>
      <c r="J17" s="170" t="s">
        <v>1396</v>
      </c>
      <c r="K17" s="171" t="s">
        <v>1397</v>
      </c>
      <c r="L17" s="184">
        <v>3.3</v>
      </c>
    </row>
    <row r="18" spans="1:12">
      <c r="A18" s="74"/>
      <c r="B18" s="223"/>
      <c r="C18" s="223"/>
      <c r="D18" s="175"/>
      <c r="E18" s="180"/>
      <c r="F18" s="183"/>
      <c r="G18" s="62"/>
      <c r="H18" s="63"/>
      <c r="I18" s="63"/>
      <c r="J18" s="170" t="s">
        <v>1398</v>
      </c>
      <c r="K18" s="171" t="s">
        <v>1399</v>
      </c>
      <c r="L18" s="184">
        <v>2.5</v>
      </c>
    </row>
    <row r="19" spans="1:12">
      <c r="A19" s="74"/>
      <c r="B19" s="223"/>
      <c r="C19" s="223"/>
      <c r="D19" s="175"/>
      <c r="E19" s="180"/>
      <c r="F19" s="183"/>
      <c r="G19" s="62"/>
      <c r="H19" s="63"/>
      <c r="I19" s="63"/>
      <c r="J19" s="170" t="s">
        <v>1400</v>
      </c>
      <c r="K19" s="171" t="s">
        <v>1401</v>
      </c>
      <c r="L19" s="184">
        <v>1.8</v>
      </c>
    </row>
    <row r="20" spans="1:12">
      <c r="A20" s="74"/>
      <c r="B20" s="223"/>
      <c r="C20" s="223"/>
      <c r="D20" s="175"/>
      <c r="E20" s="180"/>
      <c r="F20" s="183"/>
      <c r="G20" s="62"/>
      <c r="H20" s="63"/>
      <c r="I20" s="63"/>
      <c r="J20" s="170" t="s">
        <v>1402</v>
      </c>
      <c r="K20" s="171" t="s">
        <v>1403</v>
      </c>
      <c r="L20" s="184">
        <v>2.5</v>
      </c>
    </row>
    <row r="21" spans="1:12">
      <c r="A21" s="74"/>
      <c r="B21" s="223"/>
      <c r="C21" s="225"/>
      <c r="D21" s="201"/>
      <c r="E21" s="202"/>
      <c r="F21" s="203"/>
      <c r="G21" s="64"/>
      <c r="H21" s="65"/>
      <c r="I21" s="65"/>
      <c r="J21" s="198" t="s">
        <v>1404</v>
      </c>
      <c r="K21" s="199" t="s">
        <v>1405</v>
      </c>
      <c r="L21" s="200">
        <v>3.3</v>
      </c>
    </row>
    <row r="22" spans="1:12">
      <c r="A22" s="74"/>
      <c r="B22" s="223"/>
      <c r="C22" s="223" t="s">
        <v>701</v>
      </c>
      <c r="D22" s="175" t="s">
        <v>661</v>
      </c>
      <c r="E22" s="180"/>
      <c r="F22" s="183"/>
      <c r="G22" s="62">
        <f>MEDIAN(L22:L28)</f>
        <v>2.2999999999999998</v>
      </c>
      <c r="H22" s="63" t="s">
        <v>1048</v>
      </c>
      <c r="I22" s="63" t="s">
        <v>1047</v>
      </c>
      <c r="J22" s="170" t="s">
        <v>1406</v>
      </c>
      <c r="K22" s="171" t="s">
        <v>1407</v>
      </c>
      <c r="L22" s="184">
        <v>1.8</v>
      </c>
    </row>
    <row r="23" spans="1:12">
      <c r="A23" s="74"/>
      <c r="B23" s="223"/>
      <c r="C23" s="223"/>
      <c r="D23" s="175"/>
      <c r="E23" s="180"/>
      <c r="F23" s="183"/>
      <c r="G23" s="62"/>
      <c r="H23" s="63"/>
      <c r="I23" s="63"/>
      <c r="J23" s="170" t="s">
        <v>1408</v>
      </c>
      <c r="K23" s="171" t="s">
        <v>1409</v>
      </c>
      <c r="L23" s="184">
        <v>2</v>
      </c>
    </row>
    <row r="24" spans="1:12">
      <c r="A24" s="74"/>
      <c r="B24" s="223"/>
      <c r="C24" s="223"/>
      <c r="D24" s="175"/>
      <c r="E24" s="180"/>
      <c r="F24" s="183"/>
      <c r="G24" s="62"/>
      <c r="H24" s="63"/>
      <c r="I24" s="63"/>
      <c r="J24" s="170" t="s">
        <v>1410</v>
      </c>
      <c r="K24" s="171" t="s">
        <v>1411</v>
      </c>
      <c r="L24" s="184">
        <v>4</v>
      </c>
    </row>
    <row r="25" spans="1:12">
      <c r="A25" s="74"/>
      <c r="B25" s="223"/>
      <c r="C25" s="223"/>
      <c r="D25" s="175"/>
      <c r="E25" s="180"/>
      <c r="F25" s="183"/>
      <c r="G25" s="62"/>
      <c r="H25" s="63"/>
      <c r="I25" s="63"/>
      <c r="J25" s="170" t="s">
        <v>1412</v>
      </c>
      <c r="K25" s="171" t="s">
        <v>1413</v>
      </c>
      <c r="L25" s="184">
        <v>2.2999999999999998</v>
      </c>
    </row>
    <row r="26" spans="1:12">
      <c r="A26" s="74"/>
      <c r="B26" s="223"/>
      <c r="C26" s="223"/>
      <c r="D26" s="175"/>
      <c r="E26" s="180"/>
      <c r="F26" s="183"/>
      <c r="G26" s="62"/>
      <c r="H26" s="63"/>
      <c r="I26" s="63"/>
      <c r="J26" s="170" t="s">
        <v>1414</v>
      </c>
      <c r="K26" s="171" t="s">
        <v>1415</v>
      </c>
      <c r="L26" s="184">
        <v>2.5</v>
      </c>
    </row>
    <row r="27" spans="1:12">
      <c r="A27" s="74"/>
      <c r="B27" s="223"/>
      <c r="C27" s="223"/>
      <c r="D27" s="175"/>
      <c r="E27" s="180"/>
      <c r="F27" s="183"/>
      <c r="G27" s="62"/>
      <c r="H27" s="63"/>
      <c r="I27" s="63"/>
      <c r="J27" s="170" t="s">
        <v>1416</v>
      </c>
      <c r="K27" s="171" t="s">
        <v>1417</v>
      </c>
      <c r="L27" s="184">
        <v>2</v>
      </c>
    </row>
    <row r="28" spans="1:12">
      <c r="A28" s="74"/>
      <c r="B28" s="223"/>
      <c r="C28" s="225"/>
      <c r="D28" s="201"/>
      <c r="E28" s="202"/>
      <c r="F28" s="203"/>
      <c r="G28" s="64"/>
      <c r="H28" s="65"/>
      <c r="I28" s="65"/>
      <c r="J28" s="198" t="s">
        <v>1418</v>
      </c>
      <c r="K28" s="199" t="s">
        <v>1419</v>
      </c>
      <c r="L28" s="200">
        <v>4</v>
      </c>
    </row>
    <row r="29" spans="1:12">
      <c r="A29" s="74"/>
      <c r="B29" s="223"/>
      <c r="C29" s="223" t="s">
        <v>702</v>
      </c>
      <c r="D29" s="175" t="s">
        <v>662</v>
      </c>
      <c r="E29" s="180"/>
      <c r="F29" s="183"/>
      <c r="G29" s="62">
        <f>MEDIAN(L29:L31)</f>
        <v>2.2999999999999998</v>
      </c>
      <c r="H29" s="63" t="s">
        <v>1048</v>
      </c>
      <c r="I29" s="63" t="s">
        <v>1047</v>
      </c>
      <c r="J29" s="170" t="s">
        <v>1430</v>
      </c>
      <c r="K29" s="171" t="s">
        <v>1431</v>
      </c>
      <c r="L29" s="184">
        <v>1.5</v>
      </c>
    </row>
    <row r="30" spans="1:12">
      <c r="A30" s="74"/>
      <c r="B30" s="223"/>
      <c r="C30" s="223"/>
      <c r="D30" s="172"/>
      <c r="E30" s="178"/>
      <c r="F30" s="179"/>
      <c r="G30" s="62"/>
      <c r="H30" s="63"/>
      <c r="I30" s="63"/>
      <c r="J30" s="170" t="s">
        <v>1303</v>
      </c>
      <c r="K30" s="171" t="s">
        <v>1304</v>
      </c>
      <c r="L30" s="184">
        <v>2.2999999999999998</v>
      </c>
    </row>
    <row r="31" spans="1:12">
      <c r="A31" s="74"/>
      <c r="B31" s="223"/>
      <c r="C31" s="225"/>
      <c r="D31" s="215"/>
      <c r="E31" s="216"/>
      <c r="F31" s="217"/>
      <c r="G31" s="64"/>
      <c r="H31" s="65"/>
      <c r="I31" s="65"/>
      <c r="J31" s="198" t="s">
        <v>1368</v>
      </c>
      <c r="K31" s="199" t="s">
        <v>1369</v>
      </c>
      <c r="L31" s="200">
        <v>3</v>
      </c>
    </row>
    <row r="32" spans="1:12">
      <c r="A32" s="74"/>
      <c r="B32" s="223"/>
      <c r="C32" s="223" t="s">
        <v>703</v>
      </c>
      <c r="D32" s="175" t="s">
        <v>663</v>
      </c>
      <c r="E32" s="180"/>
      <c r="F32" s="183"/>
      <c r="G32" s="62">
        <f>MEDIAN(L32:L33)</f>
        <v>2.4</v>
      </c>
      <c r="H32" s="63" t="s">
        <v>1048</v>
      </c>
      <c r="I32" s="63" t="s">
        <v>1047</v>
      </c>
      <c r="J32" s="170" t="s">
        <v>1426</v>
      </c>
      <c r="K32" s="171" t="s">
        <v>1427</v>
      </c>
      <c r="L32" s="184">
        <v>2.5</v>
      </c>
    </row>
    <row r="33" spans="1:12">
      <c r="A33" s="74"/>
      <c r="B33" s="223"/>
      <c r="C33" s="225"/>
      <c r="D33" s="201"/>
      <c r="E33" s="202"/>
      <c r="F33" s="203"/>
      <c r="G33" s="64"/>
      <c r="H33" s="65"/>
      <c r="I33" s="65"/>
      <c r="J33" s="198" t="s">
        <v>1428</v>
      </c>
      <c r="K33" s="199" t="s">
        <v>1429</v>
      </c>
      <c r="L33" s="200">
        <v>2.2999999999999998</v>
      </c>
    </row>
    <row r="34" spans="1:12">
      <c r="A34" s="74"/>
      <c r="B34" s="223"/>
      <c r="C34" s="225" t="s">
        <v>704</v>
      </c>
      <c r="D34" s="215" t="s">
        <v>664</v>
      </c>
      <c r="E34" s="216"/>
      <c r="F34" s="217"/>
      <c r="G34" s="64">
        <v>2.4</v>
      </c>
      <c r="H34" s="65" t="s">
        <v>1048</v>
      </c>
      <c r="I34" s="65" t="s">
        <v>1047</v>
      </c>
      <c r="J34" s="198"/>
      <c r="K34" s="199"/>
      <c r="L34" s="200"/>
    </row>
    <row r="35" spans="1:12">
      <c r="A35" s="74"/>
      <c r="B35" s="225"/>
      <c r="C35" s="225" t="s">
        <v>665</v>
      </c>
      <c r="D35" s="201" t="s">
        <v>1460</v>
      </c>
      <c r="E35" s="202"/>
      <c r="F35" s="203"/>
      <c r="G35" s="64">
        <v>2.4</v>
      </c>
      <c r="H35" s="65" t="s">
        <v>1048</v>
      </c>
      <c r="I35" s="65" t="s">
        <v>1047</v>
      </c>
      <c r="J35" s="198"/>
      <c r="K35" s="199"/>
      <c r="L35" s="200"/>
    </row>
    <row r="36" spans="1:12">
      <c r="A36" s="74"/>
      <c r="B36" s="223" t="s">
        <v>705</v>
      </c>
      <c r="C36" s="225"/>
      <c r="D36" s="201" t="s">
        <v>666</v>
      </c>
      <c r="E36" s="202">
        <v>512</v>
      </c>
      <c r="F36" s="203" t="s">
        <v>1967</v>
      </c>
      <c r="G36" s="64">
        <f>MEDIAN(G37,G39)</f>
        <v>2.0499999999999998</v>
      </c>
      <c r="H36" s="65" t="s">
        <v>1048</v>
      </c>
      <c r="I36" s="65" t="s">
        <v>1047</v>
      </c>
      <c r="J36" s="198"/>
      <c r="K36" s="199"/>
      <c r="L36" s="200"/>
    </row>
    <row r="37" spans="1:12">
      <c r="A37" s="74"/>
      <c r="B37" s="223"/>
      <c r="C37" s="223" t="s">
        <v>706</v>
      </c>
      <c r="D37" s="175" t="s">
        <v>667</v>
      </c>
      <c r="E37" s="180"/>
      <c r="F37" s="183"/>
      <c r="G37" s="62">
        <f>MEDIAN(L37:L38)</f>
        <v>2.2999999999999998</v>
      </c>
      <c r="H37" s="63" t="s">
        <v>1048</v>
      </c>
      <c r="I37" s="63" t="s">
        <v>1047</v>
      </c>
      <c r="J37" s="170" t="s">
        <v>1461</v>
      </c>
      <c r="K37" s="171" t="s">
        <v>1462</v>
      </c>
      <c r="L37" s="184">
        <v>2.2999999999999998</v>
      </c>
    </row>
    <row r="38" spans="1:12">
      <c r="A38" s="74"/>
      <c r="B38" s="223"/>
      <c r="C38" s="225"/>
      <c r="D38" s="215"/>
      <c r="E38" s="216"/>
      <c r="F38" s="217"/>
      <c r="G38" s="64"/>
      <c r="H38" s="65"/>
      <c r="I38" s="65"/>
      <c r="J38" s="198" t="s">
        <v>1463</v>
      </c>
      <c r="K38" s="199" t="s">
        <v>1464</v>
      </c>
      <c r="L38" s="200">
        <v>2.2999999999999998</v>
      </c>
    </row>
    <row r="39" spans="1:12">
      <c r="A39" s="74"/>
      <c r="B39" s="223"/>
      <c r="C39" s="223" t="s">
        <v>707</v>
      </c>
      <c r="D39" s="174" t="s">
        <v>668</v>
      </c>
      <c r="E39" s="177"/>
      <c r="F39" s="182"/>
      <c r="G39" s="62">
        <f>MEDIAN(L39:L41)</f>
        <v>1.8</v>
      </c>
      <c r="H39" s="63" t="s">
        <v>1048</v>
      </c>
      <c r="I39" s="63" t="s">
        <v>1047</v>
      </c>
      <c r="J39" s="170" t="s">
        <v>1463</v>
      </c>
      <c r="K39" s="171" t="s">
        <v>1464</v>
      </c>
      <c r="L39" s="184">
        <v>2.2999999999999998</v>
      </c>
    </row>
    <row r="40" spans="1:12">
      <c r="A40" s="74"/>
      <c r="B40" s="223"/>
      <c r="C40" s="223"/>
      <c r="D40" s="172"/>
      <c r="E40" s="178"/>
      <c r="F40" s="179"/>
      <c r="G40" s="62"/>
      <c r="H40" s="63"/>
      <c r="I40" s="63"/>
      <c r="J40" s="170" t="s">
        <v>1051</v>
      </c>
      <c r="K40" s="171" t="s">
        <v>1052</v>
      </c>
      <c r="L40" s="184">
        <v>1.8</v>
      </c>
    </row>
    <row r="41" spans="1:12">
      <c r="A41" s="74"/>
      <c r="B41" s="223"/>
      <c r="C41" s="225"/>
      <c r="D41" s="215"/>
      <c r="E41" s="216"/>
      <c r="F41" s="217"/>
      <c r="G41" s="64"/>
      <c r="H41" s="65"/>
      <c r="I41" s="65"/>
      <c r="J41" s="198" t="s">
        <v>1053</v>
      </c>
      <c r="K41" s="199" t="s">
        <v>1054</v>
      </c>
      <c r="L41" s="200">
        <v>1.5</v>
      </c>
    </row>
    <row r="42" spans="1:12">
      <c r="A42" s="74"/>
      <c r="B42" s="223"/>
      <c r="C42" s="225" t="s">
        <v>708</v>
      </c>
      <c r="D42" s="201" t="s">
        <v>669</v>
      </c>
      <c r="E42" s="202"/>
      <c r="F42" s="203"/>
      <c r="G42" s="64">
        <v>2.0499999999999998</v>
      </c>
      <c r="H42" s="65" t="s">
        <v>1048</v>
      </c>
      <c r="I42" s="65" t="s">
        <v>1047</v>
      </c>
      <c r="J42" s="198"/>
      <c r="K42" s="199"/>
      <c r="L42" s="200"/>
    </row>
    <row r="43" spans="1:12">
      <c r="A43" s="74"/>
      <c r="B43" s="225"/>
      <c r="C43" s="225" t="s">
        <v>670</v>
      </c>
      <c r="D43" s="201" t="s">
        <v>671</v>
      </c>
      <c r="E43" s="202"/>
      <c r="F43" s="203"/>
      <c r="G43" s="64">
        <v>2.0499999999999998</v>
      </c>
      <c r="H43" s="65" t="s">
        <v>1048</v>
      </c>
      <c r="I43" s="65" t="s">
        <v>1047</v>
      </c>
      <c r="J43" s="198"/>
      <c r="K43" s="199"/>
      <c r="L43" s="200"/>
    </row>
    <row r="44" spans="1:12">
      <c r="A44" s="74"/>
      <c r="B44" s="223" t="s">
        <v>2078</v>
      </c>
      <c r="C44" s="223" t="s">
        <v>709</v>
      </c>
      <c r="D44" s="175" t="s">
        <v>672</v>
      </c>
      <c r="E44" s="180"/>
      <c r="F44" s="183"/>
      <c r="G44" s="62">
        <f>MEDIAN(L44:L48)</f>
        <v>4</v>
      </c>
      <c r="H44" s="63" t="s">
        <v>1048</v>
      </c>
      <c r="I44" s="63" t="s">
        <v>1047</v>
      </c>
      <c r="J44" s="170" t="s">
        <v>1484</v>
      </c>
      <c r="K44" s="171" t="s">
        <v>1485</v>
      </c>
      <c r="L44" s="184">
        <v>4.5</v>
      </c>
    </row>
    <row r="45" spans="1:12">
      <c r="A45" s="74"/>
      <c r="B45" s="223"/>
      <c r="C45" s="223"/>
      <c r="D45" s="172"/>
      <c r="E45" s="178"/>
      <c r="F45" s="179"/>
      <c r="G45" s="62"/>
      <c r="H45" s="63"/>
      <c r="I45" s="63"/>
      <c r="J45" s="170" t="s">
        <v>1486</v>
      </c>
      <c r="K45" s="171" t="s">
        <v>1487</v>
      </c>
      <c r="L45" s="184">
        <v>6</v>
      </c>
    </row>
    <row r="46" spans="1:12">
      <c r="A46" s="74"/>
      <c r="B46" s="223"/>
      <c r="C46" s="223"/>
      <c r="D46" s="172"/>
      <c r="E46" s="178"/>
      <c r="F46" s="179"/>
      <c r="G46" s="62"/>
      <c r="H46" s="63"/>
      <c r="I46" s="63"/>
      <c r="J46" s="170" t="s">
        <v>1450</v>
      </c>
      <c r="K46" s="171" t="s">
        <v>1451</v>
      </c>
      <c r="L46" s="184">
        <v>4</v>
      </c>
    </row>
    <row r="47" spans="1:12">
      <c r="A47" s="74"/>
      <c r="B47" s="223"/>
      <c r="C47" s="223"/>
      <c r="D47" s="172"/>
      <c r="E47" s="178"/>
      <c r="F47" s="179"/>
      <c r="G47" s="62"/>
      <c r="H47" s="63"/>
      <c r="I47" s="63"/>
      <c r="J47" s="170" t="s">
        <v>1452</v>
      </c>
      <c r="K47" s="171" t="s">
        <v>1453</v>
      </c>
      <c r="L47" s="184">
        <v>2.2999999999999998</v>
      </c>
    </row>
    <row r="48" spans="1:12">
      <c r="A48" s="74"/>
      <c r="B48" s="225"/>
      <c r="C48" s="225"/>
      <c r="D48" s="215"/>
      <c r="E48" s="216"/>
      <c r="F48" s="217"/>
      <c r="G48" s="64"/>
      <c r="H48" s="65"/>
      <c r="I48" s="65"/>
      <c r="J48" s="198" t="s">
        <v>866</v>
      </c>
      <c r="K48" s="199" t="s">
        <v>1490</v>
      </c>
      <c r="L48" s="200">
        <v>4</v>
      </c>
    </row>
    <row r="49" spans="1:12">
      <c r="A49" s="74"/>
      <c r="B49" s="223" t="s">
        <v>2079</v>
      </c>
      <c r="C49" s="223" t="s">
        <v>710</v>
      </c>
      <c r="D49" s="175" t="s">
        <v>673</v>
      </c>
      <c r="E49" s="180"/>
      <c r="F49" s="183"/>
      <c r="G49" s="62">
        <f>MEDIAN(L49:L50)</f>
        <v>2.75</v>
      </c>
      <c r="H49" s="63" t="s">
        <v>1048</v>
      </c>
      <c r="I49" s="63" t="s">
        <v>1047</v>
      </c>
      <c r="J49" s="170" t="s">
        <v>1482</v>
      </c>
      <c r="K49" s="171" t="s">
        <v>1483</v>
      </c>
      <c r="L49" s="184">
        <v>2.5</v>
      </c>
    </row>
    <row r="50" spans="1:12">
      <c r="A50" s="74"/>
      <c r="B50" s="225"/>
      <c r="C50" s="225"/>
      <c r="D50" s="215"/>
      <c r="E50" s="216"/>
      <c r="F50" s="217"/>
      <c r="G50" s="64"/>
      <c r="H50" s="65"/>
      <c r="I50" s="65"/>
      <c r="J50" s="198" t="s">
        <v>1488</v>
      </c>
      <c r="K50" s="199" t="s">
        <v>1489</v>
      </c>
      <c r="L50" s="200">
        <v>3</v>
      </c>
    </row>
    <row r="51" spans="1:12">
      <c r="A51" s="74"/>
      <c r="B51" s="223" t="s">
        <v>711</v>
      </c>
      <c r="C51" s="223" t="s">
        <v>712</v>
      </c>
      <c r="D51" s="175" t="s">
        <v>674</v>
      </c>
      <c r="E51" s="180">
        <v>515</v>
      </c>
      <c r="F51" s="183" t="s">
        <v>1968</v>
      </c>
      <c r="G51" s="62">
        <f>MEDIAN(L51:L53)</f>
        <v>2.2999999999999998</v>
      </c>
      <c r="H51" s="63" t="s">
        <v>1048</v>
      </c>
      <c r="I51" s="63" t="s">
        <v>1047</v>
      </c>
      <c r="J51" s="170" t="s">
        <v>1430</v>
      </c>
      <c r="K51" s="171" t="s">
        <v>1431</v>
      </c>
      <c r="L51" s="184">
        <v>1.5</v>
      </c>
    </row>
    <row r="52" spans="1:12">
      <c r="A52" s="74"/>
      <c r="B52" s="223"/>
      <c r="C52" s="223"/>
      <c r="D52" s="172"/>
      <c r="E52" s="178"/>
      <c r="F52" s="179"/>
      <c r="G52" s="62"/>
      <c r="H52" s="63"/>
      <c r="I52" s="63"/>
      <c r="J52" s="170" t="s">
        <v>1303</v>
      </c>
      <c r="K52" s="171" t="s">
        <v>1304</v>
      </c>
      <c r="L52" s="184">
        <v>2.2999999999999998</v>
      </c>
    </row>
    <row r="53" spans="1:12">
      <c r="A53" s="74"/>
      <c r="B53" s="225"/>
      <c r="C53" s="225"/>
      <c r="D53" s="215"/>
      <c r="E53" s="216"/>
      <c r="F53" s="217"/>
      <c r="G53" s="64"/>
      <c r="H53" s="65"/>
      <c r="I53" s="65"/>
      <c r="J53" s="198" t="s">
        <v>1368</v>
      </c>
      <c r="K53" s="199" t="s">
        <v>1369</v>
      </c>
      <c r="L53" s="200">
        <v>3</v>
      </c>
    </row>
    <row r="54" spans="1:12">
      <c r="A54" s="74"/>
      <c r="B54" s="223" t="s">
        <v>2080</v>
      </c>
      <c r="C54" s="223" t="s">
        <v>713</v>
      </c>
      <c r="D54" s="175" t="s">
        <v>675</v>
      </c>
      <c r="E54" s="180"/>
      <c r="F54" s="183"/>
      <c r="G54" s="62">
        <f>MEDIAN(L54:L56)</f>
        <v>2.5</v>
      </c>
      <c r="H54" s="63" t="s">
        <v>1048</v>
      </c>
      <c r="I54" s="63" t="s">
        <v>1047</v>
      </c>
      <c r="J54" s="170" t="s">
        <v>1347</v>
      </c>
      <c r="K54" s="171" t="s">
        <v>1348</v>
      </c>
      <c r="L54" s="184">
        <v>2.5</v>
      </c>
    </row>
    <row r="55" spans="1:12">
      <c r="A55" s="74"/>
      <c r="B55" s="223"/>
      <c r="C55" s="223"/>
      <c r="D55" s="172"/>
      <c r="E55" s="178"/>
      <c r="F55" s="179"/>
      <c r="G55" s="62"/>
      <c r="H55" s="63"/>
      <c r="I55" s="63"/>
      <c r="J55" s="170" t="s">
        <v>1349</v>
      </c>
      <c r="K55" s="171" t="s">
        <v>1350</v>
      </c>
      <c r="L55" s="184">
        <v>2</v>
      </c>
    </row>
    <row r="56" spans="1:12">
      <c r="A56" s="74"/>
      <c r="B56" s="225"/>
      <c r="C56" s="225"/>
      <c r="D56" s="215"/>
      <c r="E56" s="216"/>
      <c r="F56" s="217"/>
      <c r="G56" s="64"/>
      <c r="H56" s="65"/>
      <c r="I56" s="65"/>
      <c r="J56" s="198" t="s">
        <v>1361</v>
      </c>
      <c r="K56" s="199" t="s">
        <v>1351</v>
      </c>
      <c r="L56" s="200">
        <v>3</v>
      </c>
    </row>
    <row r="57" spans="1:12">
      <c r="A57" s="74"/>
      <c r="B57" s="223" t="s">
        <v>2084</v>
      </c>
      <c r="C57" s="223" t="s">
        <v>714</v>
      </c>
      <c r="D57" s="175" t="s">
        <v>676</v>
      </c>
      <c r="E57" s="180"/>
      <c r="F57" s="183"/>
      <c r="G57" s="62">
        <f>MEDIAN(L57:L58)</f>
        <v>3.15</v>
      </c>
      <c r="H57" s="63" t="s">
        <v>1048</v>
      </c>
      <c r="I57" s="63" t="s">
        <v>1047</v>
      </c>
      <c r="J57" s="170" t="s">
        <v>431</v>
      </c>
      <c r="K57" s="171" t="s">
        <v>1479</v>
      </c>
      <c r="L57" s="184">
        <v>4</v>
      </c>
    </row>
    <row r="58" spans="1:12">
      <c r="A58" s="74"/>
      <c r="B58" s="225"/>
      <c r="C58" s="225"/>
      <c r="D58" s="215"/>
      <c r="E58" s="216"/>
      <c r="F58" s="217"/>
      <c r="G58" s="64"/>
      <c r="H58" s="65"/>
      <c r="I58" s="65"/>
      <c r="J58" s="198" t="s">
        <v>1480</v>
      </c>
      <c r="K58" s="199" t="s">
        <v>1481</v>
      </c>
      <c r="L58" s="200">
        <v>2.2999999999999998</v>
      </c>
    </row>
    <row r="59" spans="1:12" ht="15" thickBot="1">
      <c r="A59" s="75"/>
      <c r="B59" s="231" t="s">
        <v>2083</v>
      </c>
      <c r="C59" s="231" t="s">
        <v>715</v>
      </c>
      <c r="D59" s="245" t="s">
        <v>677</v>
      </c>
      <c r="E59" s="186"/>
      <c r="F59" s="246"/>
      <c r="G59" s="69">
        <v>2.5</v>
      </c>
      <c r="H59" s="70" t="s">
        <v>1048</v>
      </c>
      <c r="I59" s="70" t="s">
        <v>1048</v>
      </c>
      <c r="J59" s="188" t="s">
        <v>1465</v>
      </c>
      <c r="K59" s="189" t="s">
        <v>1466</v>
      </c>
      <c r="L59" s="190">
        <v>2.5</v>
      </c>
    </row>
    <row r="60" spans="1:12" s="165" customFormat="1" ht="15">
      <c r="A60" s="164" t="s">
        <v>736</v>
      </c>
      <c r="B60" s="77"/>
      <c r="C60" s="77"/>
      <c r="D60" s="213" t="s">
        <v>678</v>
      </c>
      <c r="E60" s="152"/>
      <c r="F60" s="218"/>
      <c r="G60" s="9">
        <f>MEDIAN(G61,G64,G68,G72)</f>
        <v>2.2000000000000002</v>
      </c>
      <c r="H60" s="10" t="s">
        <v>1048</v>
      </c>
      <c r="I60" s="10" t="s">
        <v>1047</v>
      </c>
      <c r="J60" s="11"/>
      <c r="K60" s="12"/>
      <c r="L60" s="13"/>
    </row>
    <row r="61" spans="1:12">
      <c r="A61" s="74"/>
      <c r="B61" s="223" t="s">
        <v>2081</v>
      </c>
      <c r="C61" s="223" t="s">
        <v>716</v>
      </c>
      <c r="D61" s="173" t="s">
        <v>679</v>
      </c>
      <c r="E61" s="180">
        <v>522</v>
      </c>
      <c r="F61" s="183" t="s">
        <v>1969</v>
      </c>
      <c r="G61" s="62">
        <f>MEDIAN(L61:L63)</f>
        <v>2.5</v>
      </c>
      <c r="H61" s="63" t="s">
        <v>1048</v>
      </c>
      <c r="I61" s="63" t="s">
        <v>1047</v>
      </c>
      <c r="J61" s="170" t="s">
        <v>1372</v>
      </c>
      <c r="K61" s="171" t="s">
        <v>1373</v>
      </c>
      <c r="L61" s="184">
        <v>3.5</v>
      </c>
    </row>
    <row r="62" spans="1:12">
      <c r="A62" s="74"/>
      <c r="B62" s="223"/>
      <c r="C62" s="223"/>
      <c r="D62" s="172"/>
      <c r="E62" s="178"/>
      <c r="F62" s="179"/>
      <c r="G62" s="62"/>
      <c r="H62" s="63"/>
      <c r="I62" s="63"/>
      <c r="J62" s="170" t="s">
        <v>1374</v>
      </c>
      <c r="K62" s="171" t="s">
        <v>1375</v>
      </c>
      <c r="L62" s="184">
        <v>2</v>
      </c>
    </row>
    <row r="63" spans="1:12">
      <c r="A63" s="74"/>
      <c r="B63" s="225"/>
      <c r="C63" s="225"/>
      <c r="D63" s="215"/>
      <c r="E63" s="216"/>
      <c r="F63" s="217"/>
      <c r="G63" s="64"/>
      <c r="H63" s="65"/>
      <c r="I63" s="65"/>
      <c r="J63" s="198" t="s">
        <v>1378</v>
      </c>
      <c r="K63" s="199" t="s">
        <v>1379</v>
      </c>
      <c r="L63" s="200">
        <v>2.5</v>
      </c>
    </row>
    <row r="64" spans="1:12">
      <c r="A64" s="74"/>
      <c r="B64" s="223" t="s">
        <v>2082</v>
      </c>
      <c r="C64" s="224" t="s">
        <v>737</v>
      </c>
      <c r="D64" s="173" t="s">
        <v>680</v>
      </c>
      <c r="E64" s="180">
        <v>521</v>
      </c>
      <c r="F64" s="183" t="s">
        <v>1970</v>
      </c>
      <c r="G64" s="62">
        <f>MEDIAN(L64:L67)</f>
        <v>4.75</v>
      </c>
      <c r="H64" s="63" t="s">
        <v>1048</v>
      </c>
      <c r="I64" s="63" t="s">
        <v>1047</v>
      </c>
      <c r="J64" s="170" t="s">
        <v>1473</v>
      </c>
      <c r="K64" s="171" t="s">
        <v>1474</v>
      </c>
      <c r="L64" s="184">
        <v>6</v>
      </c>
    </row>
    <row r="65" spans="1:12">
      <c r="A65" s="74"/>
      <c r="B65" s="223"/>
      <c r="C65" s="223"/>
      <c r="D65" s="172"/>
      <c r="E65" s="178"/>
      <c r="F65" s="179"/>
      <c r="G65" s="62"/>
      <c r="H65" s="63"/>
      <c r="I65" s="63"/>
      <c r="J65" s="170" t="s">
        <v>1475</v>
      </c>
      <c r="K65" s="171" t="s">
        <v>1476</v>
      </c>
      <c r="L65" s="184">
        <v>2</v>
      </c>
    </row>
    <row r="66" spans="1:12">
      <c r="A66" s="74"/>
      <c r="B66" s="223"/>
      <c r="C66" s="223"/>
      <c r="D66" s="172"/>
      <c r="E66" s="178"/>
      <c r="F66" s="179"/>
      <c r="G66" s="62"/>
      <c r="H66" s="63"/>
      <c r="I66" s="63"/>
      <c r="J66" s="170" t="s">
        <v>1477</v>
      </c>
      <c r="K66" s="171" t="s">
        <v>1478</v>
      </c>
      <c r="L66" s="184">
        <v>6.3</v>
      </c>
    </row>
    <row r="67" spans="1:12">
      <c r="A67" s="74"/>
      <c r="B67" s="225"/>
      <c r="C67" s="225"/>
      <c r="D67" s="215"/>
      <c r="E67" s="216"/>
      <c r="F67" s="217"/>
      <c r="G67" s="64"/>
      <c r="H67" s="65"/>
      <c r="I67" s="65"/>
      <c r="J67" s="198" t="s">
        <v>1382</v>
      </c>
      <c r="K67" s="199" t="s">
        <v>1383</v>
      </c>
      <c r="L67" s="200">
        <v>3.5</v>
      </c>
    </row>
    <row r="68" spans="1:12">
      <c r="A68" s="74"/>
      <c r="B68" s="223" t="s">
        <v>717</v>
      </c>
      <c r="C68" s="223" t="s">
        <v>718</v>
      </c>
      <c r="D68" s="173" t="s">
        <v>681</v>
      </c>
      <c r="E68" s="180"/>
      <c r="F68" s="181"/>
      <c r="G68" s="62">
        <f>MEDIAN(L68:L71)</f>
        <v>1.9</v>
      </c>
      <c r="H68" s="63" t="s">
        <v>1048</v>
      </c>
      <c r="I68" s="63" t="s">
        <v>1048</v>
      </c>
      <c r="J68" s="170" t="s">
        <v>1434</v>
      </c>
      <c r="K68" s="171" t="s">
        <v>1435</v>
      </c>
      <c r="L68" s="184">
        <v>1.5</v>
      </c>
    </row>
    <row r="69" spans="1:12">
      <c r="A69" s="74"/>
      <c r="B69" s="223"/>
      <c r="C69" s="223"/>
      <c r="D69" s="172"/>
      <c r="E69" s="178"/>
      <c r="F69" s="179"/>
      <c r="G69" s="62"/>
      <c r="H69" s="63"/>
      <c r="I69" s="63"/>
      <c r="J69" s="170" t="s">
        <v>1303</v>
      </c>
      <c r="K69" s="171" t="s">
        <v>1304</v>
      </c>
      <c r="L69" s="184">
        <v>2.2999999999999998</v>
      </c>
    </row>
    <row r="70" spans="1:12">
      <c r="A70" s="74"/>
      <c r="B70" s="223"/>
      <c r="C70" s="223"/>
      <c r="D70" s="172"/>
      <c r="E70" s="178"/>
      <c r="F70" s="179"/>
      <c r="G70" s="62"/>
      <c r="H70" s="63"/>
      <c r="I70" s="63"/>
      <c r="J70" s="170" t="s">
        <v>1438</v>
      </c>
      <c r="K70" s="171" t="s">
        <v>1439</v>
      </c>
      <c r="L70" s="184">
        <v>1.3</v>
      </c>
    </row>
    <row r="71" spans="1:12">
      <c r="A71" s="74"/>
      <c r="B71" s="225"/>
      <c r="C71" s="225"/>
      <c r="D71" s="215"/>
      <c r="E71" s="216"/>
      <c r="F71" s="217"/>
      <c r="G71" s="64"/>
      <c r="H71" s="65"/>
      <c r="I71" s="65"/>
      <c r="J71" s="198" t="s">
        <v>1368</v>
      </c>
      <c r="K71" s="199" t="s">
        <v>1369</v>
      </c>
      <c r="L71" s="200">
        <v>3</v>
      </c>
    </row>
    <row r="72" spans="1:12">
      <c r="A72" s="74"/>
      <c r="B72" s="223" t="s">
        <v>719</v>
      </c>
      <c r="C72" s="223" t="s">
        <v>720</v>
      </c>
      <c r="D72" s="173" t="s">
        <v>682</v>
      </c>
      <c r="E72" s="180"/>
      <c r="F72" s="181"/>
      <c r="G72" s="62">
        <f>MEDIAN(L72:L75)</f>
        <v>1.9</v>
      </c>
      <c r="H72" s="63" t="s">
        <v>1048</v>
      </c>
      <c r="I72" s="63" t="s">
        <v>1048</v>
      </c>
      <c r="J72" s="170" t="s">
        <v>1434</v>
      </c>
      <c r="K72" s="171" t="s">
        <v>1435</v>
      </c>
      <c r="L72" s="184">
        <v>1.5</v>
      </c>
    </row>
    <row r="73" spans="1:12">
      <c r="A73" s="74"/>
      <c r="B73" s="223"/>
      <c r="C73" s="223"/>
      <c r="D73" s="172"/>
      <c r="E73" s="178"/>
      <c r="F73" s="179"/>
      <c r="G73" s="62"/>
      <c r="H73" s="63"/>
      <c r="I73" s="63"/>
      <c r="J73" s="170" t="s">
        <v>1303</v>
      </c>
      <c r="K73" s="171" t="s">
        <v>1304</v>
      </c>
      <c r="L73" s="184">
        <v>2.2999999999999998</v>
      </c>
    </row>
    <row r="74" spans="1:12">
      <c r="A74" s="74"/>
      <c r="B74" s="223"/>
      <c r="C74" s="223"/>
      <c r="D74" s="172"/>
      <c r="E74" s="178"/>
      <c r="F74" s="179"/>
      <c r="G74" s="62"/>
      <c r="H74" s="63"/>
      <c r="I74" s="63"/>
      <c r="J74" s="170" t="s">
        <v>1438</v>
      </c>
      <c r="K74" s="171" t="s">
        <v>1439</v>
      </c>
      <c r="L74" s="184">
        <v>1.3</v>
      </c>
    </row>
    <row r="75" spans="1:12" ht="15" thickBot="1">
      <c r="A75" s="75"/>
      <c r="B75" s="231"/>
      <c r="C75" s="231"/>
      <c r="D75" s="300"/>
      <c r="E75" s="301"/>
      <c r="F75" s="302"/>
      <c r="G75" s="69"/>
      <c r="H75" s="70"/>
      <c r="I75" s="70"/>
      <c r="J75" s="118" t="s">
        <v>1368</v>
      </c>
      <c r="K75" s="119" t="s">
        <v>1369</v>
      </c>
      <c r="L75" s="120">
        <v>3</v>
      </c>
    </row>
    <row r="76" spans="1:12" s="165" customFormat="1" ht="15">
      <c r="A76" s="425" t="s">
        <v>738</v>
      </c>
      <c r="B76" s="426"/>
      <c r="C76" s="426"/>
      <c r="D76" s="427" t="s">
        <v>683</v>
      </c>
      <c r="E76" s="428"/>
      <c r="F76" s="429"/>
      <c r="G76" s="430">
        <f>MEDIAN(G77,G80)</f>
        <v>2.65</v>
      </c>
      <c r="H76" s="431" t="s">
        <v>1048</v>
      </c>
      <c r="I76" s="431" t="s">
        <v>1047</v>
      </c>
      <c r="J76" s="432"/>
      <c r="K76" s="433"/>
      <c r="L76" s="434"/>
    </row>
    <row r="77" spans="1:12">
      <c r="A77" s="74"/>
      <c r="B77" s="223" t="s">
        <v>721</v>
      </c>
      <c r="C77" s="223" t="s">
        <v>722</v>
      </c>
      <c r="D77" s="173" t="s">
        <v>684</v>
      </c>
      <c r="E77" s="180">
        <v>524</v>
      </c>
      <c r="F77" s="183" t="s">
        <v>1971</v>
      </c>
      <c r="G77" s="62">
        <f>MEDIAN(L77:L79)</f>
        <v>2.2999999999999998</v>
      </c>
      <c r="H77" s="63" t="s">
        <v>1048</v>
      </c>
      <c r="I77" s="63" t="s">
        <v>1048</v>
      </c>
      <c r="J77" s="170" t="s">
        <v>1430</v>
      </c>
      <c r="K77" s="171" t="s">
        <v>1431</v>
      </c>
      <c r="L77" s="184">
        <v>1.5</v>
      </c>
    </row>
    <row r="78" spans="1:12">
      <c r="A78" s="74"/>
      <c r="B78" s="223"/>
      <c r="C78" s="223"/>
      <c r="D78" s="172"/>
      <c r="E78" s="178"/>
      <c r="F78" s="179"/>
      <c r="G78" s="62"/>
      <c r="H78" s="63"/>
      <c r="I78" s="63"/>
      <c r="J78" s="170" t="s">
        <v>1303</v>
      </c>
      <c r="K78" s="171" t="s">
        <v>1304</v>
      </c>
      <c r="L78" s="184">
        <v>2.2999999999999998</v>
      </c>
    </row>
    <row r="79" spans="1:12">
      <c r="A79" s="74"/>
      <c r="B79" s="225"/>
      <c r="C79" s="225"/>
      <c r="D79" s="215"/>
      <c r="E79" s="216"/>
      <c r="F79" s="217"/>
      <c r="G79" s="64"/>
      <c r="H79" s="65"/>
      <c r="I79" s="65"/>
      <c r="J79" s="198" t="s">
        <v>1368</v>
      </c>
      <c r="K79" s="199" t="s">
        <v>1369</v>
      </c>
      <c r="L79" s="200">
        <v>3</v>
      </c>
    </row>
    <row r="80" spans="1:12">
      <c r="A80" s="74"/>
      <c r="B80" s="223" t="s">
        <v>723</v>
      </c>
      <c r="C80" s="223" t="s">
        <v>724</v>
      </c>
      <c r="D80" s="173" t="s">
        <v>685</v>
      </c>
      <c r="E80" s="180">
        <v>523</v>
      </c>
      <c r="F80" s="183" t="s">
        <v>1972</v>
      </c>
      <c r="G80" s="62">
        <f>MEDIAN(L80:L85)</f>
        <v>3</v>
      </c>
      <c r="H80" s="63" t="s">
        <v>1048</v>
      </c>
      <c r="I80" s="63" t="s">
        <v>1047</v>
      </c>
      <c r="J80" s="170" t="s">
        <v>1465</v>
      </c>
      <c r="K80" s="171" t="s">
        <v>1466</v>
      </c>
      <c r="L80" s="184">
        <v>2.5</v>
      </c>
    </row>
    <row r="81" spans="1:12">
      <c r="A81" s="74"/>
      <c r="B81" s="223"/>
      <c r="C81" s="223"/>
      <c r="D81" s="172"/>
      <c r="E81" s="178"/>
      <c r="F81" s="179"/>
      <c r="G81" s="62"/>
      <c r="H81" s="63"/>
      <c r="I81" s="63"/>
      <c r="J81" s="170" t="s">
        <v>1368</v>
      </c>
      <c r="K81" s="171" t="s">
        <v>1369</v>
      </c>
      <c r="L81" s="184">
        <v>3</v>
      </c>
    </row>
    <row r="82" spans="1:12">
      <c r="A82" s="74"/>
      <c r="B82" s="223"/>
      <c r="C82" s="223"/>
      <c r="D82" s="172"/>
      <c r="E82" s="178"/>
      <c r="F82" s="179"/>
      <c r="G82" s="62"/>
      <c r="H82" s="63"/>
      <c r="I82" s="63"/>
      <c r="J82" s="170" t="s">
        <v>1467</v>
      </c>
      <c r="K82" s="171" t="s">
        <v>1468</v>
      </c>
      <c r="L82" s="184">
        <v>4</v>
      </c>
    </row>
    <row r="83" spans="1:12">
      <c r="A83" s="74"/>
      <c r="B83" s="223"/>
      <c r="C83" s="223"/>
      <c r="D83" s="172"/>
      <c r="E83" s="178"/>
      <c r="F83" s="179"/>
      <c r="G83" s="62"/>
      <c r="H83" s="63"/>
      <c r="I83" s="63"/>
      <c r="J83" s="170" t="s">
        <v>1301</v>
      </c>
      <c r="K83" s="171" t="s">
        <v>1302</v>
      </c>
      <c r="L83" s="184">
        <v>1.5</v>
      </c>
    </row>
    <row r="84" spans="1:12">
      <c r="A84" s="74"/>
      <c r="B84" s="223"/>
      <c r="C84" s="223"/>
      <c r="D84" s="172"/>
      <c r="E84" s="178"/>
      <c r="F84" s="179"/>
      <c r="G84" s="62"/>
      <c r="H84" s="63"/>
      <c r="I84" s="63"/>
      <c r="J84" s="170" t="s">
        <v>1469</v>
      </c>
      <c r="K84" s="171" t="s">
        <v>1470</v>
      </c>
      <c r="L84" s="184">
        <v>3</v>
      </c>
    </row>
    <row r="85" spans="1:12" ht="15" thickBot="1">
      <c r="A85" s="75"/>
      <c r="B85" s="231"/>
      <c r="C85" s="231"/>
      <c r="D85" s="300"/>
      <c r="E85" s="301"/>
      <c r="F85" s="302"/>
      <c r="G85" s="69"/>
      <c r="H85" s="70"/>
      <c r="I85" s="70"/>
      <c r="J85" s="188" t="s">
        <v>1471</v>
      </c>
      <c r="K85" s="189" t="s">
        <v>1472</v>
      </c>
      <c r="L85" s="190">
        <v>3</v>
      </c>
    </row>
    <row r="86" spans="1:12" s="165" customFormat="1" ht="15">
      <c r="A86" s="303" t="s">
        <v>686</v>
      </c>
      <c r="B86" s="275"/>
      <c r="C86" s="275"/>
      <c r="D86" s="295" t="s">
        <v>687</v>
      </c>
      <c r="E86" s="264">
        <v>519</v>
      </c>
      <c r="F86" s="265" t="s">
        <v>1973</v>
      </c>
      <c r="G86" s="266">
        <f>MEDIAN(G4,G36,G44,G49,G51,G54,G57,G59,G61,G64,G68,G72,G77,G80)</f>
        <v>2.5</v>
      </c>
      <c r="H86" s="267" t="s">
        <v>1048</v>
      </c>
      <c r="I86" s="267" t="s">
        <v>1047</v>
      </c>
      <c r="J86" s="268"/>
      <c r="K86" s="269"/>
      <c r="L86" s="270"/>
    </row>
    <row r="87" spans="1:12" ht="15" thickBot="1">
      <c r="A87" s="75"/>
      <c r="B87" s="231"/>
      <c r="C87" s="231"/>
      <c r="D87" s="237"/>
      <c r="E87" s="304">
        <v>529</v>
      </c>
      <c r="F87" s="305" t="s">
        <v>1974</v>
      </c>
      <c r="G87" s="69"/>
      <c r="H87" s="70"/>
      <c r="I87" s="70"/>
      <c r="J87" s="188"/>
      <c r="K87" s="189"/>
      <c r="L87" s="190"/>
    </row>
    <row r="88" spans="1:12" s="165" customFormat="1" ht="15">
      <c r="A88" s="164" t="s">
        <v>739</v>
      </c>
      <c r="B88" s="77"/>
      <c r="C88" s="77"/>
      <c r="D88" s="213" t="s">
        <v>688</v>
      </c>
      <c r="E88" s="152"/>
      <c r="F88" s="218"/>
      <c r="G88" s="9">
        <f>G89</f>
        <v>1.5</v>
      </c>
      <c r="H88" s="10" t="s">
        <v>1048</v>
      </c>
      <c r="I88" s="10" t="s">
        <v>1048</v>
      </c>
      <c r="J88" s="11"/>
      <c r="K88" s="12"/>
      <c r="L88" s="13"/>
    </row>
    <row r="89" spans="1:12">
      <c r="A89" s="74"/>
      <c r="B89" s="223" t="s">
        <v>725</v>
      </c>
      <c r="C89" s="223" t="s">
        <v>726</v>
      </c>
      <c r="D89" s="173" t="s">
        <v>688</v>
      </c>
      <c r="E89" s="180"/>
      <c r="F89" s="181"/>
      <c r="G89" s="62">
        <f>MEDIAN(L89:L91)</f>
        <v>1.5</v>
      </c>
      <c r="H89" s="63" t="s">
        <v>1048</v>
      </c>
      <c r="I89" s="63" t="s">
        <v>1048</v>
      </c>
      <c r="J89" s="170" t="s">
        <v>1053</v>
      </c>
      <c r="K89" s="171" t="s">
        <v>1054</v>
      </c>
      <c r="L89" s="184">
        <v>1.5</v>
      </c>
    </row>
    <row r="90" spans="1:12">
      <c r="A90" s="74"/>
      <c r="B90" s="223"/>
      <c r="C90" s="223"/>
      <c r="D90" s="173"/>
      <c r="E90" s="180"/>
      <c r="F90" s="181"/>
      <c r="G90" s="62"/>
      <c r="H90" s="63"/>
      <c r="I90" s="63"/>
      <c r="J90" s="170" t="s">
        <v>1107</v>
      </c>
      <c r="K90" s="171" t="s">
        <v>1108</v>
      </c>
      <c r="L90" s="184">
        <v>1.3</v>
      </c>
    </row>
    <row r="91" spans="1:12" ht="15" thickBot="1">
      <c r="A91" s="75"/>
      <c r="B91" s="231"/>
      <c r="C91" s="231"/>
      <c r="D91" s="300"/>
      <c r="E91" s="301"/>
      <c r="F91" s="302"/>
      <c r="G91" s="69"/>
      <c r="H91" s="70"/>
      <c r="I91" s="70"/>
      <c r="J91" s="198" t="s">
        <v>1432</v>
      </c>
      <c r="K91" s="199" t="s">
        <v>1433</v>
      </c>
      <c r="L91" s="200">
        <v>1.8</v>
      </c>
    </row>
    <row r="92" spans="1:12" s="165" customFormat="1" ht="15">
      <c r="A92" s="164" t="s">
        <v>740</v>
      </c>
      <c r="B92" s="77"/>
      <c r="C92" s="77"/>
      <c r="D92" s="213" t="s">
        <v>689</v>
      </c>
      <c r="E92" s="152"/>
      <c r="F92" s="218"/>
      <c r="G92" s="9">
        <f>G93</f>
        <v>2.2999999999999998</v>
      </c>
      <c r="H92" s="10" t="s">
        <v>1048</v>
      </c>
      <c r="I92" s="10" t="s">
        <v>1047</v>
      </c>
      <c r="J92" s="11"/>
      <c r="K92" s="12"/>
      <c r="L92" s="13"/>
    </row>
    <row r="93" spans="1:12">
      <c r="A93" s="74"/>
      <c r="B93" s="223" t="s">
        <v>727</v>
      </c>
      <c r="C93" s="225"/>
      <c r="D93" s="207" t="s">
        <v>690</v>
      </c>
      <c r="E93" s="202" t="s">
        <v>1975</v>
      </c>
      <c r="F93" s="208" t="s">
        <v>690</v>
      </c>
      <c r="G93" s="64">
        <f>MEDIAN(G94,G101,G104)</f>
        <v>2.2999999999999998</v>
      </c>
      <c r="H93" s="65" t="s">
        <v>1048</v>
      </c>
      <c r="I93" s="65" t="s">
        <v>1047</v>
      </c>
      <c r="J93" s="198"/>
      <c r="K93" s="199"/>
      <c r="L93" s="200"/>
    </row>
    <row r="94" spans="1:12">
      <c r="A94" s="74"/>
      <c r="B94" s="223"/>
      <c r="C94" s="223" t="s">
        <v>728</v>
      </c>
      <c r="D94" s="176" t="s">
        <v>691</v>
      </c>
      <c r="E94" s="31"/>
      <c r="F94" s="32"/>
      <c r="G94" s="62">
        <f>MEDIAN(L94:L100)</f>
        <v>2</v>
      </c>
      <c r="H94" s="63" t="s">
        <v>1048</v>
      </c>
      <c r="I94" s="63" t="s">
        <v>1047</v>
      </c>
      <c r="J94" s="170" t="s">
        <v>1077</v>
      </c>
      <c r="K94" s="171" t="s">
        <v>1078</v>
      </c>
      <c r="L94" s="184">
        <v>1.3</v>
      </c>
    </row>
    <row r="95" spans="1:12">
      <c r="A95" s="74"/>
      <c r="B95" s="223"/>
      <c r="C95" s="223"/>
      <c r="D95" s="172"/>
      <c r="E95" s="178"/>
      <c r="F95" s="179"/>
      <c r="G95" s="62"/>
      <c r="H95" s="63"/>
      <c r="I95" s="63"/>
      <c r="J95" s="170" t="s">
        <v>1085</v>
      </c>
      <c r="K95" s="171" t="s">
        <v>1086</v>
      </c>
      <c r="L95" s="184">
        <v>1.8</v>
      </c>
    </row>
    <row r="96" spans="1:12">
      <c r="A96" s="74"/>
      <c r="B96" s="223"/>
      <c r="C96" s="223"/>
      <c r="D96" s="172"/>
      <c r="E96" s="178"/>
      <c r="F96" s="179"/>
      <c r="G96" s="62"/>
      <c r="H96" s="63"/>
      <c r="I96" s="63"/>
      <c r="J96" s="170" t="s">
        <v>1081</v>
      </c>
      <c r="K96" s="171" t="s">
        <v>1082</v>
      </c>
      <c r="L96" s="184">
        <v>1.3</v>
      </c>
    </row>
    <row r="97" spans="1:12">
      <c r="A97" s="74"/>
      <c r="B97" s="223"/>
      <c r="C97" s="223"/>
      <c r="D97" s="172"/>
      <c r="E97" s="178"/>
      <c r="F97" s="179"/>
      <c r="G97" s="62"/>
      <c r="H97" s="63"/>
      <c r="I97" s="63"/>
      <c r="J97" s="170" t="s">
        <v>1087</v>
      </c>
      <c r="K97" s="171" t="s">
        <v>1088</v>
      </c>
      <c r="L97" s="184">
        <v>2</v>
      </c>
    </row>
    <row r="98" spans="1:12">
      <c r="A98" s="74"/>
      <c r="B98" s="223"/>
      <c r="C98" s="223"/>
      <c r="D98" s="172"/>
      <c r="E98" s="178"/>
      <c r="F98" s="179"/>
      <c r="G98" s="62"/>
      <c r="H98" s="63"/>
      <c r="I98" s="63"/>
      <c r="J98" s="170" t="s">
        <v>1075</v>
      </c>
      <c r="K98" s="171" t="s">
        <v>1076</v>
      </c>
      <c r="L98" s="184">
        <v>2</v>
      </c>
    </row>
    <row r="99" spans="1:12">
      <c r="A99" s="74"/>
      <c r="B99" s="223"/>
      <c r="C99" s="223"/>
      <c r="D99" s="172"/>
      <c r="E99" s="178"/>
      <c r="F99" s="179"/>
      <c r="G99" s="62"/>
      <c r="H99" s="63"/>
      <c r="I99" s="63"/>
      <c r="J99" s="170" t="s">
        <v>1089</v>
      </c>
      <c r="K99" s="171" t="s">
        <v>1090</v>
      </c>
      <c r="L99" s="184">
        <v>2</v>
      </c>
    </row>
    <row r="100" spans="1:12">
      <c r="A100" s="74"/>
      <c r="B100" s="223"/>
      <c r="C100" s="225"/>
      <c r="D100" s="215"/>
      <c r="E100" s="216"/>
      <c r="F100" s="217"/>
      <c r="G100" s="64"/>
      <c r="H100" s="65"/>
      <c r="I100" s="65"/>
      <c r="J100" s="198" t="s">
        <v>1091</v>
      </c>
      <c r="K100" s="199" t="s">
        <v>1092</v>
      </c>
      <c r="L100" s="200">
        <v>5</v>
      </c>
    </row>
    <row r="101" spans="1:12">
      <c r="A101" s="74"/>
      <c r="B101" s="223"/>
      <c r="C101" s="223" t="s">
        <v>729</v>
      </c>
      <c r="D101" s="173" t="s">
        <v>692</v>
      </c>
      <c r="E101" s="180"/>
      <c r="F101" s="181"/>
      <c r="G101" s="62">
        <f>MEDIAN(L101:L103)</f>
        <v>2.2999999999999998</v>
      </c>
      <c r="H101" s="63" t="s">
        <v>1048</v>
      </c>
      <c r="I101" s="63" t="s">
        <v>1047</v>
      </c>
      <c r="J101" s="170" t="s">
        <v>1368</v>
      </c>
      <c r="K101" s="171" t="s">
        <v>1369</v>
      </c>
      <c r="L101" s="184">
        <v>3</v>
      </c>
    </row>
    <row r="102" spans="1:12">
      <c r="A102" s="74"/>
      <c r="B102" s="223"/>
      <c r="C102" s="223"/>
      <c r="D102" s="172"/>
      <c r="E102" s="178"/>
      <c r="F102" s="179"/>
      <c r="G102" s="62"/>
      <c r="H102" s="63"/>
      <c r="I102" s="63"/>
      <c r="J102" s="170" t="s">
        <v>1434</v>
      </c>
      <c r="K102" s="171" t="s">
        <v>1435</v>
      </c>
      <c r="L102" s="184">
        <v>1.5</v>
      </c>
    </row>
    <row r="103" spans="1:12">
      <c r="A103" s="74"/>
      <c r="B103" s="223"/>
      <c r="C103" s="225"/>
      <c r="D103" s="215"/>
      <c r="E103" s="216"/>
      <c r="F103" s="217"/>
      <c r="G103" s="64"/>
      <c r="H103" s="65"/>
      <c r="I103" s="65"/>
      <c r="J103" s="198" t="s">
        <v>1303</v>
      </c>
      <c r="K103" s="199" t="s">
        <v>1304</v>
      </c>
      <c r="L103" s="200">
        <v>2.2999999999999998</v>
      </c>
    </row>
    <row r="104" spans="1:12">
      <c r="A104" s="74"/>
      <c r="B104" s="223"/>
      <c r="C104" s="223" t="s">
        <v>730</v>
      </c>
      <c r="D104" s="173" t="s">
        <v>693</v>
      </c>
      <c r="E104" s="180"/>
      <c r="F104" s="181"/>
      <c r="G104" s="62">
        <f>MEDIAN(L104:L106)</f>
        <v>2.2999999999999998</v>
      </c>
      <c r="H104" s="63" t="s">
        <v>1048</v>
      </c>
      <c r="I104" s="63" t="s">
        <v>1047</v>
      </c>
      <c r="J104" s="170" t="s">
        <v>1368</v>
      </c>
      <c r="K104" s="171" t="s">
        <v>1369</v>
      </c>
      <c r="L104" s="184">
        <v>3</v>
      </c>
    </row>
    <row r="105" spans="1:12">
      <c r="A105" s="74"/>
      <c r="B105" s="223"/>
      <c r="C105" s="223"/>
      <c r="D105" s="172"/>
      <c r="E105" s="178"/>
      <c r="F105" s="179"/>
      <c r="G105" s="62"/>
      <c r="H105" s="63"/>
      <c r="I105" s="63"/>
      <c r="J105" s="170" t="s">
        <v>1434</v>
      </c>
      <c r="K105" s="171" t="s">
        <v>1435</v>
      </c>
      <c r="L105" s="184">
        <v>1.5</v>
      </c>
    </row>
    <row r="106" spans="1:12">
      <c r="A106" s="74"/>
      <c r="B106" s="223"/>
      <c r="C106" s="225"/>
      <c r="D106" s="215"/>
      <c r="E106" s="216"/>
      <c r="F106" s="217"/>
      <c r="G106" s="64"/>
      <c r="H106" s="65"/>
      <c r="I106" s="65"/>
      <c r="J106" s="198" t="s">
        <v>1303</v>
      </c>
      <c r="K106" s="199" t="s">
        <v>1304</v>
      </c>
      <c r="L106" s="200">
        <v>2.2999999999999998</v>
      </c>
    </row>
    <row r="107" spans="1:12" ht="15" thickBot="1">
      <c r="A107" s="75"/>
      <c r="B107" s="231"/>
      <c r="C107" s="231" t="s">
        <v>694</v>
      </c>
      <c r="D107" s="185" t="s">
        <v>695</v>
      </c>
      <c r="E107" s="186"/>
      <c r="F107" s="187"/>
      <c r="G107" s="69">
        <v>2.2999999999999998</v>
      </c>
      <c r="H107" s="70" t="s">
        <v>1048</v>
      </c>
      <c r="I107" s="70" t="s">
        <v>1047</v>
      </c>
      <c r="J107" s="188"/>
      <c r="K107" s="189"/>
      <c r="L107" s="190"/>
    </row>
    <row r="108" spans="1:12" s="165" customFormat="1" ht="15">
      <c r="A108" s="164" t="s">
        <v>741</v>
      </c>
      <c r="B108" s="77"/>
      <c r="C108" s="77"/>
      <c r="D108" s="213" t="s">
        <v>696</v>
      </c>
      <c r="E108" s="152"/>
      <c r="F108" s="218"/>
      <c r="G108" s="9" t="s">
        <v>2075</v>
      </c>
      <c r="H108" s="10" t="s">
        <v>1048</v>
      </c>
      <c r="I108" s="10" t="s">
        <v>2075</v>
      </c>
      <c r="J108" s="11"/>
      <c r="K108" s="12"/>
      <c r="L108" s="13"/>
    </row>
    <row r="109" spans="1:12" ht="15" thickBot="1">
      <c r="A109" s="75"/>
      <c r="B109" s="231" t="s">
        <v>731</v>
      </c>
      <c r="C109" s="231" t="s">
        <v>732</v>
      </c>
      <c r="D109" s="185" t="s">
        <v>696</v>
      </c>
      <c r="E109" s="186"/>
      <c r="F109" s="187"/>
      <c r="G109" s="69" t="s">
        <v>2075</v>
      </c>
      <c r="H109" s="70" t="s">
        <v>1048</v>
      </c>
      <c r="I109" s="70" t="s">
        <v>2075</v>
      </c>
      <c r="J109" s="188"/>
      <c r="K109" s="189"/>
      <c r="L109" s="190"/>
    </row>
    <row r="110" spans="1:12" s="165" customFormat="1" ht="15">
      <c r="A110" s="164" t="s">
        <v>742</v>
      </c>
      <c r="B110" s="77"/>
      <c r="C110" s="77"/>
      <c r="D110" s="241" t="s">
        <v>697</v>
      </c>
      <c r="E110" s="242"/>
      <c r="F110" s="243"/>
      <c r="G110" s="9">
        <f>G111</f>
        <v>2.4500000000000002</v>
      </c>
      <c r="H110" s="10" t="s">
        <v>1048</v>
      </c>
      <c r="I110" s="10" t="s">
        <v>1047</v>
      </c>
      <c r="J110" s="11"/>
      <c r="K110" s="12"/>
      <c r="L110" s="13"/>
    </row>
    <row r="111" spans="1:12" ht="15" thickBot="1">
      <c r="A111" s="75"/>
      <c r="B111" s="231" t="s">
        <v>733</v>
      </c>
      <c r="C111" s="231" t="s">
        <v>734</v>
      </c>
      <c r="D111" s="185" t="s">
        <v>697</v>
      </c>
      <c r="E111" s="186">
        <v>590</v>
      </c>
      <c r="F111" s="246" t="s">
        <v>1976</v>
      </c>
      <c r="G111" s="69">
        <f>MEDIAN(G4,G36,G44,G49,G51,G54,G57,G59,G61,G64,G68,G72,G77,G80,G89,G93)</f>
        <v>2.4500000000000002</v>
      </c>
      <c r="H111" s="70" t="s">
        <v>1048</v>
      </c>
      <c r="I111" s="70" t="s">
        <v>1047</v>
      </c>
      <c r="J111" s="188"/>
      <c r="K111" s="189"/>
      <c r="L111" s="190"/>
    </row>
    <row r="113" spans="1:1">
      <c r="A113" s="168" t="s">
        <v>182</v>
      </c>
    </row>
    <row r="114" spans="1:1">
      <c r="A114" s="168" t="s">
        <v>183</v>
      </c>
    </row>
  </sheetData>
  <sheetProtection algorithmName="SHA-512" hashValue="fb7AODcEoPgdPpO9BSudAkh9EM2PUqx3jDPBNzwPRCsRtvHMo82Na2tvDaetwkpgbf7cD7p9OIibOYHDwSYUKA==" saltValue="0GznxKJhVULq9NRDy33oqw==" spinCount="100000" sheet="1" formatCells="0" formatColumns="0" formatRows="0" insertColumns="0" insertRows="0" insertHyperlinks="0" deleteColumns="0" deleteRows="0" sort="0" autoFilter="0" pivotTables="0"/>
  <mergeCells count="7">
    <mergeCell ref="I1:I2"/>
    <mergeCell ref="A2:C2"/>
    <mergeCell ref="A1:D1"/>
    <mergeCell ref="J1:L1"/>
    <mergeCell ref="G1:G2"/>
    <mergeCell ref="H1:H2"/>
    <mergeCell ref="E1:F1"/>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4"/>
  <sheetViews>
    <sheetView zoomScaleNormal="100" workbookViewId="0">
      <selection sqref="A1:D1"/>
    </sheetView>
  </sheetViews>
  <sheetFormatPr defaultRowHeight="14.25"/>
  <cols>
    <col min="1" max="3" width="7.7109375" style="79" customWidth="1"/>
    <col min="4" max="4" width="68.42578125" style="78" bestFit="1" customWidth="1"/>
    <col min="5" max="5" width="6.42578125" style="79" customWidth="1"/>
    <col min="6" max="6" width="78.85546875" style="78" bestFit="1" customWidth="1"/>
    <col min="7" max="7" width="8.85546875" style="78" customWidth="1"/>
    <col min="8" max="8" width="12.140625" style="78" customWidth="1"/>
    <col min="9" max="9" width="13.85546875" style="78" customWidth="1"/>
    <col min="10" max="10" width="6.85546875" style="79" customWidth="1"/>
    <col min="11" max="11" width="124.7109375" style="78" customWidth="1"/>
    <col min="12" max="12" width="5.5703125" style="78" customWidth="1"/>
    <col min="13" max="16384" width="9.140625" style="78"/>
  </cols>
  <sheetData>
    <row r="1" spans="1:12" ht="16.5" customHeight="1">
      <c r="A1" s="528" t="s">
        <v>1854</v>
      </c>
      <c r="B1" s="529"/>
      <c r="C1" s="529"/>
      <c r="D1" s="529"/>
      <c r="E1" s="534" t="s">
        <v>1853</v>
      </c>
      <c r="F1" s="534"/>
      <c r="G1" s="535" t="s">
        <v>46</v>
      </c>
      <c r="H1" s="535" t="s">
        <v>1045</v>
      </c>
      <c r="I1" s="535" t="s">
        <v>1046</v>
      </c>
      <c r="J1" s="532" t="s">
        <v>43</v>
      </c>
      <c r="K1" s="532"/>
      <c r="L1" s="533"/>
    </row>
    <row r="2" spans="1:12" ht="15" thickBot="1">
      <c r="A2" s="530" t="s">
        <v>0</v>
      </c>
      <c r="B2" s="531"/>
      <c r="C2" s="531"/>
      <c r="D2" s="52" t="s">
        <v>44</v>
      </c>
      <c r="E2" s="5" t="s">
        <v>0</v>
      </c>
      <c r="F2" s="5" t="s">
        <v>44</v>
      </c>
      <c r="G2" s="536"/>
      <c r="H2" s="536"/>
      <c r="I2" s="536"/>
      <c r="J2" s="49" t="s">
        <v>0</v>
      </c>
      <c r="K2" s="50" t="s">
        <v>1024</v>
      </c>
      <c r="L2" s="51" t="s">
        <v>45</v>
      </c>
    </row>
    <row r="3" spans="1:12" s="165" customFormat="1" ht="15">
      <c r="A3" s="164" t="s">
        <v>778</v>
      </c>
      <c r="B3" s="77"/>
      <c r="C3" s="72"/>
      <c r="D3" s="6" t="s">
        <v>743</v>
      </c>
      <c r="E3" s="7"/>
      <c r="F3" s="8"/>
      <c r="G3" s="9">
        <f>MEDIAN(G4,G15,G19)</f>
        <v>1.65</v>
      </c>
      <c r="H3" s="10" t="s">
        <v>1048</v>
      </c>
      <c r="I3" s="10" t="s">
        <v>1048</v>
      </c>
      <c r="J3" s="11"/>
      <c r="K3" s="12"/>
      <c r="L3" s="13"/>
    </row>
    <row r="4" spans="1:12">
      <c r="A4" s="74"/>
      <c r="B4" s="223" t="s">
        <v>760</v>
      </c>
      <c r="C4" s="225"/>
      <c r="D4" s="195" t="s">
        <v>744</v>
      </c>
      <c r="E4" s="196"/>
      <c r="F4" s="197"/>
      <c r="G4" s="64">
        <f>MEDIAN(G5,G8)</f>
        <v>2.15</v>
      </c>
      <c r="H4" s="65" t="s">
        <v>1048</v>
      </c>
      <c r="I4" s="65" t="s">
        <v>1048</v>
      </c>
      <c r="J4" s="198"/>
      <c r="K4" s="199"/>
      <c r="L4" s="200"/>
    </row>
    <row r="5" spans="1:12">
      <c r="A5" s="74"/>
      <c r="B5" s="223"/>
      <c r="C5" s="223" t="s">
        <v>761</v>
      </c>
      <c r="D5" s="175" t="s">
        <v>745</v>
      </c>
      <c r="E5" s="180">
        <v>611</v>
      </c>
      <c r="F5" s="182" t="s">
        <v>1977</v>
      </c>
      <c r="G5" s="62">
        <f>MEDIAN(L5:L7)</f>
        <v>1.3</v>
      </c>
      <c r="H5" s="63" t="s">
        <v>1048</v>
      </c>
      <c r="I5" s="63" t="s">
        <v>1048</v>
      </c>
      <c r="J5" s="297" t="s">
        <v>1120</v>
      </c>
      <c r="K5" s="298" t="s">
        <v>1121</v>
      </c>
      <c r="L5" s="299">
        <v>1.3</v>
      </c>
    </row>
    <row r="6" spans="1:12">
      <c r="A6" s="74"/>
      <c r="B6" s="223"/>
      <c r="C6" s="223"/>
      <c r="D6" s="175"/>
      <c r="E6" s="180"/>
      <c r="F6" s="183"/>
      <c r="G6" s="62"/>
      <c r="H6" s="63"/>
      <c r="I6" s="63"/>
      <c r="J6" s="170" t="s">
        <v>1107</v>
      </c>
      <c r="K6" s="171" t="s">
        <v>1108</v>
      </c>
      <c r="L6" s="184">
        <v>1.3</v>
      </c>
    </row>
    <row r="7" spans="1:12">
      <c r="A7" s="74"/>
      <c r="B7" s="223"/>
      <c r="C7" s="225"/>
      <c r="D7" s="201"/>
      <c r="E7" s="202"/>
      <c r="F7" s="203"/>
      <c r="G7" s="64"/>
      <c r="H7" s="65"/>
      <c r="I7" s="65"/>
      <c r="J7" s="198" t="s">
        <v>1432</v>
      </c>
      <c r="K7" s="199" t="s">
        <v>1433</v>
      </c>
      <c r="L7" s="200">
        <v>1.8</v>
      </c>
    </row>
    <row r="8" spans="1:12">
      <c r="A8" s="74"/>
      <c r="B8" s="223"/>
      <c r="C8" s="223" t="s">
        <v>762</v>
      </c>
      <c r="D8" s="175" t="s">
        <v>746</v>
      </c>
      <c r="E8" s="180">
        <v>612</v>
      </c>
      <c r="F8" s="32" t="s">
        <v>1978</v>
      </c>
      <c r="G8" s="62">
        <f>MEDIAN(L8:L12)</f>
        <v>3</v>
      </c>
      <c r="H8" s="63" t="s">
        <v>1048</v>
      </c>
      <c r="I8" s="63" t="s">
        <v>1047</v>
      </c>
      <c r="J8" s="170" t="s">
        <v>1289</v>
      </c>
      <c r="K8" s="171" t="s">
        <v>1290</v>
      </c>
      <c r="L8" s="184">
        <v>3</v>
      </c>
    </row>
    <row r="9" spans="1:12">
      <c r="A9" s="74"/>
      <c r="B9" s="223"/>
      <c r="C9" s="223"/>
      <c r="D9" s="175"/>
      <c r="E9" s="180"/>
      <c r="F9" s="183"/>
      <c r="G9" s="62"/>
      <c r="H9" s="63"/>
      <c r="I9" s="63"/>
      <c r="J9" s="170" t="s">
        <v>1087</v>
      </c>
      <c r="K9" s="171" t="s">
        <v>1088</v>
      </c>
      <c r="L9" s="184">
        <v>2</v>
      </c>
    </row>
    <row r="10" spans="1:12">
      <c r="A10" s="74"/>
      <c r="B10" s="223"/>
      <c r="C10" s="223"/>
      <c r="D10" s="175"/>
      <c r="E10" s="180"/>
      <c r="F10" s="183"/>
      <c r="G10" s="62"/>
      <c r="H10" s="63"/>
      <c r="I10" s="63"/>
      <c r="J10" s="170" t="s">
        <v>1091</v>
      </c>
      <c r="K10" s="171" t="s">
        <v>1092</v>
      </c>
      <c r="L10" s="184">
        <v>5</v>
      </c>
    </row>
    <row r="11" spans="1:12">
      <c r="A11" s="74"/>
      <c r="B11" s="223"/>
      <c r="C11" s="223"/>
      <c r="D11" s="175"/>
      <c r="E11" s="180"/>
      <c r="F11" s="183"/>
      <c r="G11" s="62"/>
      <c r="H11" s="63"/>
      <c r="I11" s="63"/>
      <c r="J11" s="170" t="s">
        <v>1436</v>
      </c>
      <c r="K11" s="171" t="s">
        <v>1437</v>
      </c>
      <c r="L11" s="184">
        <v>6</v>
      </c>
    </row>
    <row r="12" spans="1:12">
      <c r="A12" s="74"/>
      <c r="B12" s="223"/>
      <c r="C12" s="225"/>
      <c r="D12" s="201"/>
      <c r="E12" s="202"/>
      <c r="F12" s="203"/>
      <c r="G12" s="64"/>
      <c r="H12" s="65"/>
      <c r="I12" s="65"/>
      <c r="J12" s="198" t="s">
        <v>1438</v>
      </c>
      <c r="K12" s="199" t="s">
        <v>1439</v>
      </c>
      <c r="L12" s="200">
        <v>2</v>
      </c>
    </row>
    <row r="13" spans="1:12">
      <c r="A13" s="74"/>
      <c r="B13" s="223"/>
      <c r="C13" s="225" t="s">
        <v>763</v>
      </c>
      <c r="D13" s="201" t="s">
        <v>747</v>
      </c>
      <c r="E13" s="202"/>
      <c r="F13" s="203"/>
      <c r="G13" s="64">
        <v>2.15</v>
      </c>
      <c r="H13" s="65" t="s">
        <v>1048</v>
      </c>
      <c r="I13" s="65" t="s">
        <v>1048</v>
      </c>
      <c r="J13" s="198"/>
      <c r="K13" s="199"/>
      <c r="L13" s="200"/>
    </row>
    <row r="14" spans="1:12">
      <c r="A14" s="74"/>
      <c r="B14" s="225"/>
      <c r="C14" s="225" t="s">
        <v>748</v>
      </c>
      <c r="D14" s="201" t="s">
        <v>749</v>
      </c>
      <c r="E14" s="202">
        <v>619</v>
      </c>
      <c r="F14" s="36" t="s">
        <v>1979</v>
      </c>
      <c r="G14" s="64">
        <v>2.15</v>
      </c>
      <c r="H14" s="65" t="s">
        <v>1048</v>
      </c>
      <c r="I14" s="65" t="s">
        <v>1048</v>
      </c>
      <c r="J14" s="198"/>
      <c r="K14" s="199"/>
      <c r="L14" s="200"/>
    </row>
    <row r="15" spans="1:12">
      <c r="A15" s="74"/>
      <c r="B15" s="223" t="s">
        <v>764</v>
      </c>
      <c r="C15" s="223" t="s">
        <v>765</v>
      </c>
      <c r="D15" s="175" t="s">
        <v>750</v>
      </c>
      <c r="E15" s="180">
        <v>613</v>
      </c>
      <c r="F15" s="32" t="s">
        <v>1980</v>
      </c>
      <c r="G15" s="62">
        <f>MEDIAN(L15:L18)</f>
        <v>1.65</v>
      </c>
      <c r="H15" s="63" t="s">
        <v>1048</v>
      </c>
      <c r="I15" s="63" t="s">
        <v>1047</v>
      </c>
      <c r="J15" s="407" t="s">
        <v>1440</v>
      </c>
      <c r="K15" s="408" t="s">
        <v>1441</v>
      </c>
      <c r="L15" s="409">
        <v>4</v>
      </c>
    </row>
    <row r="16" spans="1:12">
      <c r="A16" s="74"/>
      <c r="B16" s="223"/>
      <c r="C16" s="223"/>
      <c r="D16" s="175"/>
      <c r="E16" s="180"/>
      <c r="F16" s="183"/>
      <c r="G16" s="62"/>
      <c r="H16" s="63"/>
      <c r="I16" s="63"/>
      <c r="J16" s="407" t="s">
        <v>1057</v>
      </c>
      <c r="K16" s="408" t="s">
        <v>1058</v>
      </c>
      <c r="L16" s="409">
        <v>1.3</v>
      </c>
    </row>
    <row r="17" spans="1:12">
      <c r="A17" s="74"/>
      <c r="B17" s="223"/>
      <c r="C17" s="223"/>
      <c r="D17" s="175"/>
      <c r="E17" s="180"/>
      <c r="F17" s="183"/>
      <c r="G17" s="62"/>
      <c r="H17" s="63"/>
      <c r="I17" s="63"/>
      <c r="J17" s="407" t="s">
        <v>1051</v>
      </c>
      <c r="K17" s="408" t="s">
        <v>1052</v>
      </c>
      <c r="L17" s="409">
        <v>1.8</v>
      </c>
    </row>
    <row r="18" spans="1:12">
      <c r="A18" s="74"/>
      <c r="B18" s="225"/>
      <c r="C18" s="225"/>
      <c r="D18" s="201"/>
      <c r="E18" s="202"/>
      <c r="F18" s="203"/>
      <c r="G18" s="64"/>
      <c r="H18" s="65"/>
      <c r="I18" s="65"/>
      <c r="J18" s="379" t="s">
        <v>1053</v>
      </c>
      <c r="K18" s="380" t="s">
        <v>1054</v>
      </c>
      <c r="L18" s="381">
        <v>1.5</v>
      </c>
    </row>
    <row r="19" spans="1:12">
      <c r="A19" s="74"/>
      <c r="B19" s="223" t="s">
        <v>779</v>
      </c>
      <c r="C19" s="224" t="s">
        <v>780</v>
      </c>
      <c r="D19" s="175" t="s">
        <v>751</v>
      </c>
      <c r="E19" s="180">
        <v>614</v>
      </c>
      <c r="F19" s="32" t="s">
        <v>751</v>
      </c>
      <c r="G19" s="62">
        <f>MEDIAN(L19:L21)</f>
        <v>1.3</v>
      </c>
      <c r="H19" s="63" t="s">
        <v>1048</v>
      </c>
      <c r="I19" s="63" t="s">
        <v>1048</v>
      </c>
      <c r="J19" s="170" t="s">
        <v>1130</v>
      </c>
      <c r="K19" s="171" t="s">
        <v>1131</v>
      </c>
      <c r="L19" s="184">
        <v>1.3</v>
      </c>
    </row>
    <row r="20" spans="1:12">
      <c r="A20" s="74"/>
      <c r="B20" s="223"/>
      <c r="C20" s="224"/>
      <c r="D20" s="175"/>
      <c r="E20" s="180"/>
      <c r="F20" s="32"/>
      <c r="G20" s="62"/>
      <c r="H20" s="63"/>
      <c r="I20" s="63"/>
      <c r="J20" s="407" t="s">
        <v>1053</v>
      </c>
      <c r="K20" s="408" t="s">
        <v>1054</v>
      </c>
      <c r="L20" s="409">
        <v>1.5</v>
      </c>
    </row>
    <row r="21" spans="1:12" ht="15" thickBot="1">
      <c r="A21" s="75"/>
      <c r="B21" s="231"/>
      <c r="C21" s="233"/>
      <c r="D21" s="245"/>
      <c r="E21" s="186"/>
      <c r="F21" s="246"/>
      <c r="G21" s="69"/>
      <c r="H21" s="70"/>
      <c r="I21" s="70"/>
      <c r="J21" s="188" t="s">
        <v>1107</v>
      </c>
      <c r="K21" s="189" t="s">
        <v>1108</v>
      </c>
      <c r="L21" s="190">
        <v>1.3</v>
      </c>
    </row>
    <row r="22" spans="1:12" s="165" customFormat="1" ht="15">
      <c r="A22" s="164" t="s">
        <v>781</v>
      </c>
      <c r="B22" s="77"/>
      <c r="C22" s="77"/>
      <c r="D22" s="240" t="s">
        <v>752</v>
      </c>
      <c r="E22" s="152"/>
      <c r="F22" s="214"/>
      <c r="G22" s="9">
        <f>G23</f>
        <v>1.4</v>
      </c>
      <c r="H22" s="10" t="s">
        <v>1048</v>
      </c>
      <c r="I22" s="10" t="s">
        <v>1048</v>
      </c>
      <c r="J22" s="11"/>
      <c r="K22" s="12"/>
      <c r="L22" s="13"/>
    </row>
    <row r="23" spans="1:12">
      <c r="A23" s="74"/>
      <c r="B23" s="223" t="s">
        <v>766</v>
      </c>
      <c r="C23" s="223" t="s">
        <v>767</v>
      </c>
      <c r="D23" s="175" t="s">
        <v>752</v>
      </c>
      <c r="E23" s="180">
        <v>620</v>
      </c>
      <c r="F23" s="32" t="s">
        <v>1981</v>
      </c>
      <c r="G23" s="62">
        <f>MEDIAN(L23:L24)</f>
        <v>1.4</v>
      </c>
      <c r="H23" s="63" t="s">
        <v>1048</v>
      </c>
      <c r="I23" s="63" t="s">
        <v>1048</v>
      </c>
      <c r="J23" s="170" t="s">
        <v>1107</v>
      </c>
      <c r="K23" s="171" t="s">
        <v>1108</v>
      </c>
      <c r="L23" s="184">
        <v>1.3</v>
      </c>
    </row>
    <row r="24" spans="1:12" ht="15" thickBot="1">
      <c r="A24" s="75"/>
      <c r="B24" s="231"/>
      <c r="C24" s="231"/>
      <c r="D24" s="245"/>
      <c r="E24" s="186"/>
      <c r="F24" s="246"/>
      <c r="G24" s="69"/>
      <c r="H24" s="70"/>
      <c r="I24" s="70"/>
      <c r="J24" s="188" t="s">
        <v>1053</v>
      </c>
      <c r="K24" s="189" t="s">
        <v>1054</v>
      </c>
      <c r="L24" s="190">
        <v>1.5</v>
      </c>
    </row>
    <row r="25" spans="1:12" s="165" customFormat="1" ht="15">
      <c r="A25" s="164" t="s">
        <v>782</v>
      </c>
      <c r="B25" s="77"/>
      <c r="C25" s="77"/>
      <c r="D25" s="240" t="s">
        <v>753</v>
      </c>
      <c r="E25" s="152"/>
      <c r="F25" s="214"/>
      <c r="G25" s="9">
        <f>G26</f>
        <v>1.4</v>
      </c>
      <c r="H25" s="10" t="s">
        <v>1048</v>
      </c>
      <c r="I25" s="10" t="s">
        <v>1048</v>
      </c>
      <c r="J25" s="11"/>
      <c r="K25" s="12"/>
      <c r="L25" s="13"/>
    </row>
    <row r="26" spans="1:12">
      <c r="A26" s="74"/>
      <c r="B26" s="223" t="s">
        <v>768</v>
      </c>
      <c r="C26" s="223" t="s">
        <v>769</v>
      </c>
      <c r="D26" s="174" t="s">
        <v>753</v>
      </c>
      <c r="E26" s="180">
        <v>630</v>
      </c>
      <c r="F26" s="182" t="s">
        <v>1982</v>
      </c>
      <c r="G26" s="62">
        <f>MEDIAN(L26:L27)</f>
        <v>1.4</v>
      </c>
      <c r="H26" s="63" t="s">
        <v>1048</v>
      </c>
      <c r="I26" s="63" t="s">
        <v>1048</v>
      </c>
      <c r="J26" s="170" t="s">
        <v>1107</v>
      </c>
      <c r="K26" s="171" t="s">
        <v>1108</v>
      </c>
      <c r="L26" s="184">
        <v>1.3</v>
      </c>
    </row>
    <row r="27" spans="1:12" ht="15" thickBot="1">
      <c r="A27" s="75"/>
      <c r="B27" s="231"/>
      <c r="C27" s="231"/>
      <c r="D27" s="245"/>
      <c r="E27" s="186"/>
      <c r="F27" s="246"/>
      <c r="G27" s="69"/>
      <c r="H27" s="70"/>
      <c r="I27" s="70"/>
      <c r="J27" s="188" t="s">
        <v>1053</v>
      </c>
      <c r="K27" s="189" t="s">
        <v>1054</v>
      </c>
      <c r="L27" s="190">
        <v>1.5</v>
      </c>
    </row>
    <row r="28" spans="1:12" s="165" customFormat="1" ht="15">
      <c r="A28" s="164" t="s">
        <v>783</v>
      </c>
      <c r="B28" s="77"/>
      <c r="C28" s="77"/>
      <c r="D28" s="240" t="s">
        <v>754</v>
      </c>
      <c r="E28" s="152"/>
      <c r="F28" s="214"/>
      <c r="G28" s="9">
        <f>G29</f>
        <v>1.65</v>
      </c>
      <c r="H28" s="10" t="s">
        <v>1048</v>
      </c>
      <c r="I28" s="10" t="s">
        <v>1048</v>
      </c>
      <c r="J28" s="11"/>
      <c r="K28" s="12"/>
      <c r="L28" s="13"/>
    </row>
    <row r="29" spans="1:12">
      <c r="A29" s="74"/>
      <c r="B29" s="223" t="s">
        <v>770</v>
      </c>
      <c r="C29" s="223" t="s">
        <v>771</v>
      </c>
      <c r="D29" s="175" t="s">
        <v>754</v>
      </c>
      <c r="E29" s="180"/>
      <c r="F29" s="183"/>
      <c r="G29" s="62">
        <f>MEDIAN(L29:L32)</f>
        <v>1.65</v>
      </c>
      <c r="H29" s="63" t="s">
        <v>1048</v>
      </c>
      <c r="I29" s="63" t="s">
        <v>1048</v>
      </c>
      <c r="J29" s="170" t="s">
        <v>1107</v>
      </c>
      <c r="K29" s="171" t="s">
        <v>1108</v>
      </c>
      <c r="L29" s="184">
        <v>1.3</v>
      </c>
    </row>
    <row r="30" spans="1:12">
      <c r="A30" s="74"/>
      <c r="B30" s="223"/>
      <c r="C30" s="223"/>
      <c r="D30" s="175"/>
      <c r="E30" s="180"/>
      <c r="F30" s="183"/>
      <c r="G30" s="62"/>
      <c r="H30" s="63"/>
      <c r="I30" s="63"/>
      <c r="J30" s="170" t="s">
        <v>1432</v>
      </c>
      <c r="K30" s="171" t="s">
        <v>1433</v>
      </c>
      <c r="L30" s="184">
        <v>1.8</v>
      </c>
    </row>
    <row r="31" spans="1:12">
      <c r="A31" s="74"/>
      <c r="B31" s="223"/>
      <c r="C31" s="223"/>
      <c r="D31" s="175"/>
      <c r="E31" s="180"/>
      <c r="F31" s="183"/>
      <c r="G31" s="62"/>
      <c r="H31" s="63"/>
      <c r="I31" s="63"/>
      <c r="J31" s="170" t="s">
        <v>1051</v>
      </c>
      <c r="K31" s="171" t="s">
        <v>1052</v>
      </c>
      <c r="L31" s="184">
        <v>1.8</v>
      </c>
    </row>
    <row r="32" spans="1:12" ht="15" thickBot="1">
      <c r="A32" s="75"/>
      <c r="B32" s="231"/>
      <c r="C32" s="231"/>
      <c r="D32" s="245"/>
      <c r="E32" s="186"/>
      <c r="F32" s="246"/>
      <c r="G32" s="69"/>
      <c r="H32" s="70"/>
      <c r="I32" s="70"/>
      <c r="J32" s="188" t="s">
        <v>1053</v>
      </c>
      <c r="K32" s="189" t="s">
        <v>1054</v>
      </c>
      <c r="L32" s="190">
        <v>1.5</v>
      </c>
    </row>
    <row r="33" spans="1:12" s="165" customFormat="1" ht="15.75" thickBot="1">
      <c r="A33" s="277" t="s">
        <v>755</v>
      </c>
      <c r="B33" s="260"/>
      <c r="C33" s="260"/>
      <c r="D33" s="306" t="s">
        <v>756</v>
      </c>
      <c r="E33" s="293"/>
      <c r="F33" s="307"/>
      <c r="G33" s="250">
        <f>MEDIAN(G4,G15,G19,G23,G26,G29)</f>
        <v>1.5249999999999999</v>
      </c>
      <c r="H33" s="251" t="s">
        <v>1048</v>
      </c>
      <c r="I33" s="251" t="s">
        <v>1048</v>
      </c>
      <c r="J33" s="252"/>
      <c r="K33" s="253"/>
      <c r="L33" s="254"/>
    </row>
    <row r="34" spans="1:12" s="165" customFormat="1" ht="15">
      <c r="A34" s="164" t="s">
        <v>784</v>
      </c>
      <c r="B34" s="77"/>
      <c r="C34" s="77"/>
      <c r="D34" s="240" t="s">
        <v>757</v>
      </c>
      <c r="E34" s="152"/>
      <c r="F34" s="214"/>
      <c r="G34" s="9">
        <f>G35</f>
        <v>2</v>
      </c>
      <c r="H34" s="10" t="s">
        <v>1048</v>
      </c>
      <c r="I34" s="10" t="s">
        <v>1047</v>
      </c>
      <c r="J34" s="11"/>
      <c r="K34" s="12"/>
      <c r="L34" s="13"/>
    </row>
    <row r="35" spans="1:12">
      <c r="A35" s="74"/>
      <c r="B35" s="223" t="s">
        <v>772</v>
      </c>
      <c r="C35" s="223" t="s">
        <v>773</v>
      </c>
      <c r="D35" s="175" t="s">
        <v>757</v>
      </c>
      <c r="E35" s="180">
        <v>690</v>
      </c>
      <c r="F35" s="182" t="s">
        <v>1983</v>
      </c>
      <c r="G35" s="62">
        <f>MEDIAN(L35:L37)</f>
        <v>2</v>
      </c>
      <c r="H35" s="63" t="s">
        <v>1048</v>
      </c>
      <c r="I35" s="63" t="s">
        <v>1047</v>
      </c>
      <c r="J35" s="170" t="s">
        <v>1442</v>
      </c>
      <c r="K35" s="171" t="s">
        <v>1443</v>
      </c>
      <c r="L35" s="184">
        <v>3</v>
      </c>
    </row>
    <row r="36" spans="1:12">
      <c r="A36" s="74"/>
      <c r="B36" s="223"/>
      <c r="C36" s="223"/>
      <c r="D36" s="175"/>
      <c r="E36" s="180"/>
      <c r="F36" s="183"/>
      <c r="G36" s="62"/>
      <c r="H36" s="63"/>
      <c r="I36" s="63"/>
      <c r="J36" s="170" t="s">
        <v>1374</v>
      </c>
      <c r="K36" s="171" t="s">
        <v>1375</v>
      </c>
      <c r="L36" s="184">
        <v>2</v>
      </c>
    </row>
    <row r="37" spans="1:12" ht="15" thickBot="1">
      <c r="A37" s="75"/>
      <c r="B37" s="231"/>
      <c r="C37" s="231"/>
      <c r="D37" s="245"/>
      <c r="E37" s="186"/>
      <c r="F37" s="246"/>
      <c r="G37" s="69"/>
      <c r="H37" s="70"/>
      <c r="I37" s="70"/>
      <c r="J37" s="188" t="s">
        <v>1053</v>
      </c>
      <c r="K37" s="189" t="s">
        <v>1054</v>
      </c>
      <c r="L37" s="190">
        <v>1.5</v>
      </c>
    </row>
    <row r="38" spans="1:12" s="165" customFormat="1" ht="15">
      <c r="A38" s="164" t="s">
        <v>785</v>
      </c>
      <c r="B38" s="77"/>
      <c r="C38" s="77"/>
      <c r="D38" s="240" t="s">
        <v>758</v>
      </c>
      <c r="E38" s="152"/>
      <c r="F38" s="214"/>
      <c r="G38" s="9" t="s">
        <v>2075</v>
      </c>
      <c r="H38" s="10" t="s">
        <v>1048</v>
      </c>
      <c r="I38" s="10" t="s">
        <v>2075</v>
      </c>
      <c r="J38" s="11"/>
      <c r="K38" s="12"/>
      <c r="L38" s="13"/>
    </row>
    <row r="39" spans="1:12" ht="15" thickBot="1">
      <c r="A39" s="75"/>
      <c r="B39" s="231" t="s">
        <v>774</v>
      </c>
      <c r="C39" s="231" t="s">
        <v>775</v>
      </c>
      <c r="D39" s="185" t="s">
        <v>758</v>
      </c>
      <c r="E39" s="186"/>
      <c r="F39" s="187"/>
      <c r="G39" s="69" t="s">
        <v>2075</v>
      </c>
      <c r="H39" s="70" t="s">
        <v>1048</v>
      </c>
      <c r="I39" s="70" t="s">
        <v>2075</v>
      </c>
      <c r="J39" s="188"/>
      <c r="K39" s="189"/>
      <c r="L39" s="190"/>
    </row>
    <row r="40" spans="1:12" s="165" customFormat="1" ht="15">
      <c r="A40" s="164" t="s">
        <v>786</v>
      </c>
      <c r="B40" s="77"/>
      <c r="C40" s="72"/>
      <c r="D40" s="213" t="s">
        <v>759</v>
      </c>
      <c r="E40" s="152"/>
      <c r="F40" s="218"/>
      <c r="G40" s="9">
        <f>G41</f>
        <v>1.65</v>
      </c>
      <c r="H40" s="10" t="s">
        <v>1048</v>
      </c>
      <c r="I40" s="10" t="s">
        <v>1048</v>
      </c>
      <c r="J40" s="11"/>
      <c r="K40" s="12"/>
      <c r="L40" s="13"/>
    </row>
    <row r="41" spans="1:12" ht="15" thickBot="1">
      <c r="A41" s="75"/>
      <c r="B41" s="231" t="s">
        <v>776</v>
      </c>
      <c r="C41" s="231" t="s">
        <v>777</v>
      </c>
      <c r="D41" s="185" t="s">
        <v>759</v>
      </c>
      <c r="E41" s="186"/>
      <c r="F41" s="187"/>
      <c r="G41" s="69">
        <f>MEDIAN(G4,G15,G19,G23,G26,G29,G35)</f>
        <v>1.65</v>
      </c>
      <c r="H41" s="70" t="s">
        <v>1048</v>
      </c>
      <c r="I41" s="70" t="s">
        <v>1048</v>
      </c>
      <c r="J41" s="188"/>
      <c r="K41" s="189"/>
      <c r="L41" s="190"/>
    </row>
    <row r="43" spans="1:12">
      <c r="A43" s="168" t="s">
        <v>182</v>
      </c>
    </row>
    <row r="44" spans="1:12">
      <c r="A44" s="168" t="s">
        <v>183</v>
      </c>
    </row>
  </sheetData>
  <sheetProtection algorithmName="SHA-512" hashValue="WOGecUoBb5BugFnPRiGh4hoL0rDqjoX2IiLJW7rL/PWsuaVDWJvDaP8o3X/OO0+TzVUO9rZwgUO+uggyGuKzJw==" saltValue="yZMNOyIAucs0xQJO91DFMw==" spinCount="100000" sheet="1" formatCells="0" formatColumns="0" formatRows="0" insertColumns="0" insertRows="0" insertHyperlinks="0" deleteColumns="0" deleteRows="0" sort="0" autoFilter="0" pivotTables="0"/>
  <mergeCells count="7">
    <mergeCell ref="A2:C2"/>
    <mergeCell ref="A1:D1"/>
    <mergeCell ref="I1:I2"/>
    <mergeCell ref="J1:L1"/>
    <mergeCell ref="G1:G2"/>
    <mergeCell ref="H1:H2"/>
    <mergeCell ref="E1:F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01 employment</vt:lpstr>
      <vt:lpstr>02 household primary work</vt:lpstr>
      <vt:lpstr>03 household non primary work</vt:lpstr>
      <vt:lpstr>04 household construction</vt:lpstr>
      <vt:lpstr>05 household service</vt:lpstr>
      <vt:lpstr>06 unpaid domestic service</vt:lpstr>
      <vt:lpstr>07 unpaid caregiving</vt:lpstr>
      <vt:lpstr>08 community service</vt:lpstr>
      <vt:lpstr>09 learning</vt:lpstr>
      <vt:lpstr>10 socializing</vt:lpstr>
      <vt:lpstr>11 attending events</vt:lpstr>
      <vt:lpstr>12 hobbies</vt:lpstr>
      <vt:lpstr>13 sport participation</vt:lpstr>
      <vt:lpstr>14 media</vt:lpstr>
      <vt:lpstr>15 personal care</vt:lpstr>
      <vt:lpstr>combined ICATUS2005</vt:lpstr>
      <vt:lpstr>combined ICATUS2016</vt:lpstr>
      <vt:lpstr>ICATUS2016_newly assessed</vt:lpstr>
      <vt:lpstr>'04 household construction'!_ftn1</vt:lpstr>
      <vt:lpstr>'05 household service'!_ftn1</vt:lpstr>
      <vt:lpstr>'06 unpaid domestic service'!_ftn1</vt:lpstr>
      <vt:lpstr>'07 unpaid caregiving'!_ftn1</vt:lpstr>
      <vt:lpstr>'08 community service'!_ftn1</vt:lpstr>
      <vt:lpstr>'10 socializing'!_ftn1</vt:lpstr>
      <vt:lpstr>'14 media'!_ftn1</vt:lpstr>
      <vt:lpstr>'15 personal care'!_ftn1</vt:lpstr>
      <vt:lpstr>'04 household construction'!_ftn2</vt:lpstr>
      <vt:lpstr>'05 household service'!_ftn2</vt:lpstr>
      <vt:lpstr>'06 unpaid domestic service'!_ftn2</vt:lpstr>
      <vt:lpstr>'07 unpaid caregiving'!_ftn2</vt:lpstr>
      <vt:lpstr>'08 community service'!_ftn2</vt:lpstr>
      <vt:lpstr>'09 learning'!_ftn2</vt:lpstr>
      <vt:lpstr>'10 socializing'!_ftn2</vt:lpstr>
      <vt:lpstr>'14 media'!_ftn2</vt:lpstr>
      <vt:lpstr>'15 personal care'!_ftn2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2019-06-28T08:38:56Z</dcterms:modified>
</cp:coreProperties>
</file>