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205"/>
  </bookViews>
  <sheets>
    <sheet name="All cytokines" sheetId="13" r:id="rId1"/>
  </sheets>
  <calcPr calcId="145621" concurrentCalc="0"/>
</workbook>
</file>

<file path=xl/calcChain.xml><?xml version="1.0" encoding="utf-8"?>
<calcChain xmlns="http://schemas.openxmlformats.org/spreadsheetml/2006/main">
  <c r="F19" i="13" l="1"/>
  <c r="I107" i="13"/>
  <c r="H107" i="13"/>
  <c r="G107" i="13"/>
  <c r="F107" i="13"/>
  <c r="I99" i="13"/>
  <c r="H99" i="13"/>
  <c r="G99" i="13"/>
  <c r="F99" i="13"/>
  <c r="I91" i="13"/>
  <c r="G91" i="13"/>
  <c r="C91" i="13"/>
  <c r="I83" i="13"/>
  <c r="G83" i="13"/>
  <c r="F83" i="13"/>
  <c r="E83" i="13"/>
  <c r="F75" i="13"/>
  <c r="E75" i="13"/>
  <c r="C75" i="13"/>
  <c r="C74" i="13"/>
  <c r="I67" i="13"/>
  <c r="F67" i="13"/>
  <c r="E67" i="13"/>
  <c r="I59" i="13"/>
  <c r="G59" i="13"/>
  <c r="F59" i="13"/>
  <c r="E59" i="13"/>
  <c r="C59" i="13"/>
  <c r="C58" i="13"/>
  <c r="C50" i="13"/>
  <c r="E51" i="13"/>
  <c r="I43" i="13"/>
  <c r="G43" i="13"/>
  <c r="F43" i="13"/>
  <c r="E43" i="13"/>
  <c r="C42" i="13"/>
  <c r="I35" i="13"/>
  <c r="G35" i="13"/>
  <c r="F35" i="13"/>
  <c r="C34" i="13"/>
  <c r="I27" i="13"/>
  <c r="G27" i="13"/>
  <c r="F27" i="13"/>
  <c r="C26" i="13"/>
  <c r="G19" i="13"/>
  <c r="D19" i="13"/>
  <c r="H18" i="13"/>
  <c r="G18" i="13"/>
  <c r="F18" i="13"/>
  <c r="E18" i="13"/>
  <c r="D18" i="13"/>
  <c r="C18" i="13"/>
  <c r="I9" i="13"/>
  <c r="H9" i="13"/>
  <c r="G9" i="13"/>
  <c r="F9" i="13"/>
  <c r="E9" i="13"/>
  <c r="C9" i="13"/>
  <c r="E8" i="13"/>
  <c r="D8" i="13"/>
  <c r="C8" i="13"/>
  <c r="E19" i="13"/>
  <c r="H19" i="13"/>
  <c r="I19" i="13"/>
  <c r="J19" i="13"/>
  <c r="I18" i="13"/>
  <c r="J18" i="13"/>
  <c r="C19" i="13"/>
  <c r="J107" i="13"/>
  <c r="E107" i="13"/>
  <c r="D107" i="13"/>
  <c r="C107" i="13"/>
  <c r="J106" i="13"/>
  <c r="I106" i="13"/>
  <c r="H106" i="13"/>
  <c r="G106" i="13"/>
  <c r="F106" i="13"/>
  <c r="E106" i="13"/>
  <c r="D106" i="13"/>
  <c r="C106" i="13"/>
  <c r="J99" i="13"/>
  <c r="E99" i="13"/>
  <c r="D99" i="13"/>
  <c r="C99" i="13"/>
  <c r="J98" i="13"/>
  <c r="I98" i="13"/>
  <c r="H98" i="13"/>
  <c r="G98" i="13"/>
  <c r="F98" i="13"/>
  <c r="E98" i="13"/>
  <c r="D98" i="13"/>
  <c r="C98" i="13"/>
  <c r="J91" i="13"/>
  <c r="H91" i="13"/>
  <c r="F91" i="13"/>
  <c r="E91" i="13"/>
  <c r="D91" i="13"/>
  <c r="J90" i="13"/>
  <c r="I90" i="13"/>
  <c r="H90" i="13"/>
  <c r="G90" i="13"/>
  <c r="F90" i="13"/>
  <c r="E90" i="13"/>
  <c r="D90" i="13"/>
  <c r="C90" i="13"/>
  <c r="J83" i="13"/>
  <c r="H83" i="13"/>
  <c r="D83" i="13"/>
  <c r="C83" i="13"/>
  <c r="J82" i="13"/>
  <c r="I82" i="13"/>
  <c r="H82" i="13"/>
  <c r="G82" i="13"/>
  <c r="F82" i="13"/>
  <c r="E82" i="13"/>
  <c r="D82" i="13"/>
  <c r="C82" i="13"/>
  <c r="J75" i="13"/>
  <c r="I75" i="13"/>
  <c r="H75" i="13"/>
  <c r="G75" i="13"/>
  <c r="D75" i="13"/>
  <c r="J74" i="13"/>
  <c r="I74" i="13"/>
  <c r="H74" i="13"/>
  <c r="G74" i="13"/>
  <c r="F74" i="13"/>
  <c r="E74" i="13"/>
  <c r="D74" i="13"/>
  <c r="J67" i="13"/>
  <c r="H67" i="13"/>
  <c r="G67" i="13"/>
  <c r="D67" i="13"/>
  <c r="C67" i="13"/>
  <c r="J66" i="13"/>
  <c r="I66" i="13"/>
  <c r="H66" i="13"/>
  <c r="G66" i="13"/>
  <c r="F66" i="13"/>
  <c r="E66" i="13"/>
  <c r="D66" i="13"/>
  <c r="C66" i="13"/>
  <c r="J59" i="13"/>
  <c r="H59" i="13"/>
  <c r="D59" i="13"/>
  <c r="J58" i="13"/>
  <c r="I58" i="13"/>
  <c r="H58" i="13"/>
  <c r="G58" i="13"/>
  <c r="F58" i="13"/>
  <c r="E58" i="13"/>
  <c r="D58" i="13"/>
  <c r="J51" i="13"/>
  <c r="I51" i="13"/>
  <c r="H51" i="13"/>
  <c r="G51" i="13"/>
  <c r="F51" i="13"/>
  <c r="D51" i="13"/>
  <c r="C51" i="13"/>
  <c r="J50" i="13"/>
  <c r="I50" i="13"/>
  <c r="H50" i="13"/>
  <c r="G50" i="13"/>
  <c r="F50" i="13"/>
  <c r="E50" i="13"/>
  <c r="D50" i="13"/>
  <c r="J43" i="13"/>
  <c r="H43" i="13"/>
  <c r="D43" i="13"/>
  <c r="C43" i="13"/>
  <c r="J42" i="13"/>
  <c r="I42" i="13"/>
  <c r="H42" i="13"/>
  <c r="G42" i="13"/>
  <c r="F42" i="13"/>
  <c r="E42" i="13"/>
  <c r="D42" i="13"/>
  <c r="J35" i="13"/>
  <c r="H35" i="13"/>
  <c r="E35" i="13"/>
  <c r="D35" i="13"/>
  <c r="C35" i="13"/>
  <c r="J34" i="13"/>
  <c r="I34" i="13"/>
  <c r="H34" i="13"/>
  <c r="G34" i="13"/>
  <c r="F34" i="13"/>
  <c r="E34" i="13"/>
  <c r="D34" i="13"/>
  <c r="J27" i="13"/>
  <c r="H27" i="13"/>
  <c r="E27" i="13"/>
  <c r="D27" i="13"/>
  <c r="C27" i="13"/>
  <c r="J26" i="13"/>
  <c r="I26" i="13"/>
  <c r="H26" i="13"/>
  <c r="G26" i="13"/>
  <c r="F26" i="13"/>
  <c r="E26" i="13"/>
  <c r="D26" i="13"/>
  <c r="J9" i="13"/>
  <c r="D9" i="13"/>
  <c r="J8" i="13"/>
  <c r="I8" i="13"/>
  <c r="H8" i="13"/>
  <c r="G8" i="13"/>
  <c r="F8" i="13"/>
</calcChain>
</file>

<file path=xl/sharedStrings.xml><?xml version="1.0" encoding="utf-8"?>
<sst xmlns="http://schemas.openxmlformats.org/spreadsheetml/2006/main" count="117" uniqueCount="26">
  <si>
    <t>PBS</t>
  </si>
  <si>
    <t>OVA</t>
  </si>
  <si>
    <t>TiO2</t>
  </si>
  <si>
    <t>CeO2NM212</t>
  </si>
  <si>
    <t>Co3O4 (0%Fe2O3)</t>
  </si>
  <si>
    <t>Co3O4 (25%Fe2O3)</t>
  </si>
  <si>
    <t>Co3O4 (75%Fe2O3)</t>
  </si>
  <si>
    <t>Co3O4 (0%Fe3O4)</t>
  </si>
  <si>
    <t>Co3O4 (25%Fe3O4)</t>
  </si>
  <si>
    <t>Co3O4 (75%Fe3O4)</t>
  </si>
  <si>
    <t>CeO2 (0%ZrO2)</t>
  </si>
  <si>
    <t>CeO2 (25%ZrO2)</t>
  </si>
  <si>
    <t>CeO2 (75%ZrO2)</t>
  </si>
  <si>
    <t>IFNy</t>
  </si>
  <si>
    <t>IL-4</t>
  </si>
  <si>
    <t>IL-5</t>
  </si>
  <si>
    <t>IL-1b</t>
  </si>
  <si>
    <t>IL-6</t>
  </si>
  <si>
    <t>IL-13</t>
  </si>
  <si>
    <t>IL-17</t>
  </si>
  <si>
    <t>TNFa</t>
  </si>
  <si>
    <t>Mice #</t>
  </si>
  <si>
    <t>Group</t>
  </si>
  <si>
    <t>Mean</t>
  </si>
  <si>
    <t>SEM</t>
  </si>
  <si>
    <t>6.24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</si>
</sst>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1" fontId="2" fillId="0" borderId="0" xfId="0" applyNumberFormat="1" applyFont="1" applyFill="1" applyBorder="1"/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0" xfId="0" applyFont="1" applyBorder="1"/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2" fontId="1" fillId="2" borderId="6" xfId="0" applyNumberFormat="1" applyFont="1" applyFill="1" applyBorder="1" applyAlignment="1">
      <alignment horizontal="left"/>
    </xf>
    <xf numFmtId="4" fontId="1" fillId="2" borderId="8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/>
    <xf numFmtId="1" fontId="1" fillId="0" borderId="0" xfId="0" applyNumberFormat="1" applyFont="1" applyFill="1" applyBorder="1"/>
    <xf numFmtId="0" fontId="3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107"/>
  <sheetViews>
    <sheetView tabSelected="1" workbookViewId="0">
      <pane xSplit="2" ySplit="1" topLeftCell="C84" activePane="bottomRight" state="frozen"/>
      <selection pane="topRight" activeCell="C1" sqref="C1"/>
      <selection pane="bottomLeft" activeCell="A2" sqref="A2"/>
      <selection pane="bottomRight" activeCell="C111" sqref="C111"/>
    </sheetView>
  </sheetViews>
  <sheetFormatPr defaultRowHeight="12.75" x14ac:dyDescent="0.2"/>
  <cols>
    <col min="1" max="1" width="7.1640625" style="16" customWidth="1"/>
    <col min="2" max="2" width="19.5" style="1" bestFit="1" customWidth="1"/>
    <col min="3" max="3" width="7" style="1" bestFit="1" customWidth="1"/>
    <col min="4" max="7" width="7.6640625" style="1" bestFit="1" customWidth="1"/>
    <col min="8" max="8" width="7" style="1" bestFit="1" customWidth="1"/>
    <col min="9" max="9" width="7.6640625" style="1" bestFit="1" customWidth="1"/>
    <col min="10" max="10" width="7" style="1" bestFit="1" customWidth="1"/>
    <col min="11" max="19" width="9.33203125" style="22"/>
  </cols>
  <sheetData>
    <row r="1" spans="1:19" ht="13.5" thickBot="1" x14ac:dyDescent="0.25">
      <c r="A1" s="17" t="s">
        <v>21</v>
      </c>
      <c r="B1" s="11" t="s">
        <v>22</v>
      </c>
      <c r="C1" s="11" t="s">
        <v>13</v>
      </c>
      <c r="D1" s="11" t="s">
        <v>14</v>
      </c>
      <c r="E1" s="11" t="s">
        <v>15</v>
      </c>
      <c r="F1" s="11" t="s">
        <v>16</v>
      </c>
      <c r="G1" s="11" t="s">
        <v>17</v>
      </c>
      <c r="H1" s="11" t="s">
        <v>18</v>
      </c>
      <c r="I1" s="11" t="s">
        <v>19</v>
      </c>
      <c r="J1" s="11" t="s">
        <v>20</v>
      </c>
      <c r="K1" s="2"/>
      <c r="L1" s="2"/>
      <c r="M1" s="2"/>
      <c r="N1" s="2"/>
      <c r="O1" s="2"/>
      <c r="P1" s="2"/>
    </row>
    <row r="2" spans="1:19" x14ac:dyDescent="0.2">
      <c r="A2" s="3">
        <v>1</v>
      </c>
      <c r="B2" s="12" t="s">
        <v>0</v>
      </c>
      <c r="C2" s="12">
        <v>9.4700000000000006</v>
      </c>
      <c r="D2" s="12"/>
      <c r="E2" s="12"/>
      <c r="F2" s="12"/>
      <c r="G2" s="12"/>
      <c r="H2" s="12">
        <v>43.26</v>
      </c>
      <c r="I2" s="12"/>
      <c r="J2" s="12">
        <v>10.029999999999999</v>
      </c>
      <c r="K2" s="2"/>
      <c r="L2" s="2"/>
      <c r="M2" s="2"/>
      <c r="N2" s="2"/>
      <c r="O2" s="2"/>
      <c r="P2" s="2"/>
    </row>
    <row r="3" spans="1:19" x14ac:dyDescent="0.2">
      <c r="A3" s="4">
        <v>2</v>
      </c>
      <c r="B3" s="13" t="s">
        <v>0</v>
      </c>
      <c r="C3" s="13">
        <v>17.73</v>
      </c>
      <c r="D3" s="13"/>
      <c r="E3" s="13"/>
      <c r="F3" s="13">
        <v>4.2699999999999996</v>
      </c>
      <c r="G3" s="13">
        <v>12.04</v>
      </c>
      <c r="H3" s="13">
        <v>79.64</v>
      </c>
      <c r="I3" s="13">
        <v>0.61</v>
      </c>
      <c r="J3" s="13">
        <v>8.4</v>
      </c>
      <c r="K3" s="2"/>
      <c r="L3" s="2"/>
      <c r="M3" s="2"/>
      <c r="N3" s="2"/>
      <c r="O3" s="2"/>
      <c r="P3" s="2"/>
    </row>
    <row r="4" spans="1:19" x14ac:dyDescent="0.2">
      <c r="A4" s="4">
        <v>3</v>
      </c>
      <c r="B4" s="13" t="s">
        <v>0</v>
      </c>
      <c r="C4" s="13">
        <v>18.350000000000001</v>
      </c>
      <c r="D4" s="13"/>
      <c r="E4" s="13">
        <v>6.46</v>
      </c>
      <c r="F4" s="13">
        <v>4.2699999999999996</v>
      </c>
      <c r="G4" s="13">
        <v>0.92</v>
      </c>
      <c r="H4" s="13">
        <v>40.15</v>
      </c>
      <c r="I4" s="13"/>
      <c r="J4" s="13">
        <v>10.83</v>
      </c>
      <c r="K4" s="2"/>
      <c r="L4" s="2"/>
      <c r="M4" s="2"/>
      <c r="N4" s="2"/>
      <c r="O4" s="2"/>
      <c r="P4" s="2"/>
    </row>
    <row r="5" spans="1:19" x14ac:dyDescent="0.2">
      <c r="A5" s="4">
        <v>4</v>
      </c>
      <c r="B5" s="13" t="s">
        <v>0</v>
      </c>
      <c r="C5" s="13">
        <v>13.66</v>
      </c>
      <c r="D5" s="13"/>
      <c r="E5" s="13">
        <v>6.46</v>
      </c>
      <c r="F5" s="13">
        <v>7.82</v>
      </c>
      <c r="G5" s="13">
        <v>13.22</v>
      </c>
      <c r="H5" s="13">
        <v>47.03</v>
      </c>
      <c r="I5" s="13"/>
      <c r="J5" s="13">
        <v>13.52</v>
      </c>
      <c r="K5" s="2"/>
      <c r="L5" s="2"/>
      <c r="M5" s="2"/>
      <c r="N5" s="2"/>
      <c r="O5" s="2"/>
      <c r="P5" s="2"/>
    </row>
    <row r="6" spans="1:19" x14ac:dyDescent="0.2">
      <c r="A6" s="4">
        <v>5</v>
      </c>
      <c r="B6" s="13" t="s">
        <v>0</v>
      </c>
      <c r="C6" s="13">
        <v>15.41</v>
      </c>
      <c r="D6" s="13"/>
      <c r="E6" s="13">
        <v>6.46</v>
      </c>
      <c r="F6" s="13">
        <v>7.82</v>
      </c>
      <c r="G6" s="13">
        <v>9.43</v>
      </c>
      <c r="H6" s="13">
        <v>50.69</v>
      </c>
      <c r="I6" s="13"/>
      <c r="J6" s="13">
        <v>11.07</v>
      </c>
      <c r="K6" s="2"/>
      <c r="L6" s="2"/>
      <c r="M6" s="2"/>
      <c r="N6" s="2"/>
      <c r="O6" s="2"/>
      <c r="P6" s="2"/>
    </row>
    <row r="7" spans="1:19" x14ac:dyDescent="0.2">
      <c r="A7" s="4">
        <v>6</v>
      </c>
      <c r="B7" s="13" t="s">
        <v>0</v>
      </c>
      <c r="C7" s="13">
        <v>3.76</v>
      </c>
      <c r="D7" s="13"/>
      <c r="E7" s="13"/>
      <c r="F7" s="13"/>
      <c r="G7" s="13"/>
      <c r="H7" s="13">
        <v>17.760000000000002</v>
      </c>
      <c r="I7" s="13">
        <v>2.04</v>
      </c>
      <c r="J7" s="13">
        <v>11.37</v>
      </c>
      <c r="K7" s="2"/>
      <c r="L7" s="2"/>
      <c r="M7" s="2"/>
      <c r="N7" s="2"/>
      <c r="O7" s="2"/>
      <c r="P7" s="2"/>
    </row>
    <row r="8" spans="1:19" ht="13.9" customHeight="1" x14ac:dyDescent="0.2">
      <c r="A8" s="18"/>
      <c r="B8" s="14" t="s">
        <v>23</v>
      </c>
      <c r="C8" s="14">
        <f>AVERAGE(C2:C7)</f>
        <v>13.063333333333334</v>
      </c>
      <c r="D8" s="14" t="e">
        <f>AVERAGE(D2:D7)</f>
        <v>#DIV/0!</v>
      </c>
      <c r="E8" s="14">
        <f>AVERAGE(E2:E7)</f>
        <v>6.46</v>
      </c>
      <c r="F8" s="14">
        <f t="shared" ref="E8:J8" si="0">AVERAGE(F2:F7)</f>
        <v>6.0449999999999999</v>
      </c>
      <c r="G8" s="14">
        <f t="shared" si="0"/>
        <v>8.9024999999999999</v>
      </c>
      <c r="H8" s="14">
        <f t="shared" si="0"/>
        <v>46.42166666666666</v>
      </c>
      <c r="I8" s="14">
        <f t="shared" si="0"/>
        <v>1.325</v>
      </c>
      <c r="J8" s="14">
        <f t="shared" si="0"/>
        <v>10.87</v>
      </c>
      <c r="K8" s="23"/>
      <c r="L8" s="23"/>
      <c r="M8" s="23"/>
      <c r="N8" s="23"/>
      <c r="O8" s="23"/>
      <c r="P8" s="23"/>
    </row>
    <row r="9" spans="1:19" ht="13.5" thickBot="1" x14ac:dyDescent="0.25">
      <c r="A9" s="19"/>
      <c r="B9" s="15" t="s">
        <v>24</v>
      </c>
      <c r="C9" s="15">
        <f>STDEV(C2:C7)/SQRT(6)</f>
        <v>2.2734227743891151</v>
      </c>
      <c r="D9" s="15" t="e">
        <f t="shared" ref="C9:J9" si="1">STDEV(D2:D7)/SQRT(6)</f>
        <v>#DIV/0!</v>
      </c>
      <c r="E9" s="15">
        <f>STDEV(E2:E7)/SQRT(3)</f>
        <v>0</v>
      </c>
      <c r="F9" s="15">
        <f>STDEV(F2:F7)/SQRT(4)</f>
        <v>1.0247967278115855</v>
      </c>
      <c r="G9" s="15">
        <f>STDEV(G2:G7)/SQRT(4)</f>
        <v>2.776137529614362</v>
      </c>
      <c r="H9" s="15">
        <f>STDEV(H2:H7)/SQRT(6)</f>
        <v>8.1503936169433633</v>
      </c>
      <c r="I9" s="15">
        <f>STDEV(I2:I7)/SQRT(2)</f>
        <v>0.71499999999999986</v>
      </c>
      <c r="J9" s="15">
        <f t="shared" si="1"/>
        <v>0.68606608039361772</v>
      </c>
      <c r="K9" s="23"/>
      <c r="L9" s="23"/>
      <c r="M9" s="23"/>
      <c r="N9" s="23"/>
      <c r="O9" s="23"/>
      <c r="P9" s="23"/>
    </row>
    <row r="10" spans="1:19" s="5" customFormat="1" ht="13.9" customHeight="1" x14ac:dyDescent="0.2">
      <c r="A10" s="3">
        <v>7</v>
      </c>
      <c r="B10" s="12" t="s">
        <v>1</v>
      </c>
      <c r="C10" s="12">
        <v>23.5</v>
      </c>
      <c r="D10" s="12"/>
      <c r="E10" s="12">
        <v>6.46</v>
      </c>
      <c r="F10" s="12">
        <v>7.82</v>
      </c>
      <c r="G10" s="12">
        <v>12.04</v>
      </c>
      <c r="H10" s="12">
        <v>40.15</v>
      </c>
      <c r="I10" s="12"/>
      <c r="J10" s="12">
        <v>9.7899999999999991</v>
      </c>
      <c r="K10" s="2"/>
      <c r="L10" s="2"/>
      <c r="M10" s="2"/>
      <c r="N10" s="2"/>
      <c r="O10" s="2"/>
      <c r="P10" s="2"/>
      <c r="Q10" s="24"/>
      <c r="R10" s="24"/>
      <c r="S10" s="24"/>
    </row>
    <row r="11" spans="1:19" x14ac:dyDescent="0.2">
      <c r="A11" s="4">
        <v>8</v>
      </c>
      <c r="B11" s="13" t="s">
        <v>1</v>
      </c>
      <c r="C11" s="13">
        <v>11.85</v>
      </c>
      <c r="D11" s="13"/>
      <c r="E11" s="13">
        <v>6.46</v>
      </c>
      <c r="F11" s="13">
        <v>4.2699999999999996</v>
      </c>
      <c r="G11" s="13"/>
      <c r="H11" s="13">
        <v>49.23</v>
      </c>
      <c r="I11" s="13"/>
      <c r="J11" s="13">
        <v>8.93</v>
      </c>
      <c r="K11" s="2"/>
      <c r="L11" s="2"/>
      <c r="M11" s="2"/>
      <c r="N11" s="2"/>
      <c r="O11" s="2"/>
      <c r="P11" s="2"/>
    </row>
    <row r="12" spans="1:19" x14ac:dyDescent="0.2">
      <c r="A12" s="4">
        <v>9</v>
      </c>
      <c r="B12" s="13" t="s">
        <v>1</v>
      </c>
      <c r="C12" s="13">
        <v>9.9600000000000009</v>
      </c>
      <c r="D12" s="13"/>
      <c r="E12" s="13"/>
      <c r="F12" s="13">
        <v>4.2699999999999996</v>
      </c>
      <c r="G12" s="13"/>
      <c r="H12" s="13">
        <v>35.31</v>
      </c>
      <c r="I12" s="13"/>
      <c r="J12" s="13">
        <v>12.26</v>
      </c>
      <c r="K12" s="2"/>
      <c r="L12" s="2"/>
      <c r="M12" s="2"/>
      <c r="N12" s="2"/>
      <c r="O12" s="2"/>
      <c r="P12" s="2"/>
    </row>
    <row r="13" spans="1:19" x14ac:dyDescent="0.2">
      <c r="A13" s="4">
        <v>10</v>
      </c>
      <c r="B13" s="13" t="s">
        <v>1</v>
      </c>
      <c r="C13" s="13">
        <v>21.56</v>
      </c>
      <c r="D13" s="13"/>
      <c r="E13" s="13">
        <v>8.1300000000000008</v>
      </c>
      <c r="F13" s="13">
        <v>4.2699999999999996</v>
      </c>
      <c r="G13" s="13">
        <v>26.6</v>
      </c>
      <c r="H13" s="13">
        <v>50.69</v>
      </c>
      <c r="I13" s="13"/>
      <c r="J13" s="13">
        <v>11.37</v>
      </c>
      <c r="K13" s="2"/>
      <c r="L13" s="2"/>
      <c r="M13" s="2"/>
      <c r="N13" s="2"/>
      <c r="O13" s="2"/>
      <c r="P13" s="2"/>
    </row>
    <row r="14" spans="1:19" x14ac:dyDescent="0.2">
      <c r="A14" s="4">
        <v>11</v>
      </c>
      <c r="B14" s="13" t="s">
        <v>1</v>
      </c>
      <c r="C14" s="13">
        <v>4.08</v>
      </c>
      <c r="D14" s="13">
        <v>0.45</v>
      </c>
      <c r="E14" s="13">
        <v>13.56</v>
      </c>
      <c r="F14" s="13">
        <v>13.12</v>
      </c>
      <c r="G14" s="13">
        <v>6.24</v>
      </c>
      <c r="H14" s="13">
        <v>20.87</v>
      </c>
      <c r="I14" s="13"/>
      <c r="J14" s="13">
        <v>11.37</v>
      </c>
      <c r="K14" s="2"/>
      <c r="L14" s="2"/>
      <c r="M14" s="2"/>
      <c r="N14" s="2"/>
      <c r="O14" s="2"/>
      <c r="P14" s="2"/>
    </row>
    <row r="15" spans="1:19" ht="13.5" thickBot="1" x14ac:dyDescent="0.25">
      <c r="A15" s="4">
        <v>12</v>
      </c>
      <c r="B15" s="13" t="s">
        <v>1</v>
      </c>
      <c r="C15" s="13">
        <v>14.97</v>
      </c>
      <c r="D15" s="13"/>
      <c r="E15" s="13"/>
      <c r="F15" s="13">
        <v>7.82</v>
      </c>
      <c r="G15" s="13">
        <v>4.1900000000000004</v>
      </c>
      <c r="H15" s="13">
        <v>49.23</v>
      </c>
      <c r="I15" s="13"/>
      <c r="J15" s="13">
        <v>13.25</v>
      </c>
      <c r="K15" s="2"/>
      <c r="L15" s="2"/>
      <c r="M15" s="2"/>
      <c r="N15" s="2"/>
      <c r="O15" s="2"/>
      <c r="P15" s="2"/>
    </row>
    <row r="16" spans="1:19" s="22" customFormat="1" ht="13.5" thickBot="1" x14ac:dyDescent="0.25">
      <c r="A16" s="3">
        <v>79</v>
      </c>
      <c r="B16" s="12" t="s">
        <v>1</v>
      </c>
      <c r="C16" s="12">
        <v>20.37</v>
      </c>
      <c r="D16" s="12">
        <v>0.45</v>
      </c>
      <c r="E16" s="12">
        <v>6.46</v>
      </c>
      <c r="F16" s="12">
        <v>4.2699999999999996</v>
      </c>
      <c r="G16" s="12">
        <v>12.04</v>
      </c>
      <c r="H16" s="12">
        <v>28.44</v>
      </c>
      <c r="I16" s="12"/>
      <c r="J16" s="12">
        <v>9.9499999999999993</v>
      </c>
      <c r="K16" s="2"/>
      <c r="L16" s="2"/>
      <c r="M16" s="2"/>
      <c r="N16" s="2"/>
      <c r="O16" s="2"/>
      <c r="P16" s="2"/>
    </row>
    <row r="17" spans="1:19" s="22" customFormat="1" x14ac:dyDescent="0.2">
      <c r="A17" s="3">
        <v>80</v>
      </c>
      <c r="B17" s="12" t="s">
        <v>1</v>
      </c>
      <c r="C17" s="12">
        <v>8.98</v>
      </c>
      <c r="D17" s="12"/>
      <c r="E17" s="12"/>
      <c r="F17" s="12"/>
      <c r="G17" s="12"/>
      <c r="H17" s="12">
        <v>36.950000000000003</v>
      </c>
      <c r="I17" s="12"/>
      <c r="J17" s="12">
        <v>8.49</v>
      </c>
      <c r="K17" s="2"/>
      <c r="L17" s="2"/>
      <c r="M17" s="2"/>
      <c r="N17" s="2"/>
      <c r="O17" s="2"/>
      <c r="P17" s="2"/>
    </row>
    <row r="18" spans="1:19" s="22" customFormat="1" x14ac:dyDescent="0.2">
      <c r="A18" s="21"/>
      <c r="B18" s="14" t="s">
        <v>23</v>
      </c>
      <c r="C18" s="14">
        <f>AVERAGE(C10:C17)</f>
        <v>14.408750000000001</v>
      </c>
      <c r="D18" s="14">
        <f>AVERAGE(D10:D17)</f>
        <v>0.45</v>
      </c>
      <c r="E18" s="14">
        <f>AVERAGE(E10:E17)</f>
        <v>8.2140000000000004</v>
      </c>
      <c r="F18" s="14">
        <f>AVERAGE(F10:F17)</f>
        <v>6.5485714285714289</v>
      </c>
      <c r="G18" s="14">
        <f>AVERAGE(G10:G17)</f>
        <v>12.222</v>
      </c>
      <c r="H18" s="14">
        <f>AVERAGE(H10:H17)</f>
        <v>38.858750000000001</v>
      </c>
      <c r="I18" s="14" t="e">
        <f t="shared" ref="D18:J18" si="2">AVERAGE(I10:I17)</f>
        <v>#DIV/0!</v>
      </c>
      <c r="J18" s="14">
        <f t="shared" si="2"/>
        <v>10.67625</v>
      </c>
      <c r="K18" s="23"/>
      <c r="L18" s="23"/>
      <c r="M18" s="23"/>
      <c r="N18" s="23"/>
      <c r="O18" s="23"/>
      <c r="P18" s="23"/>
    </row>
    <row r="19" spans="1:19" s="22" customFormat="1" ht="13.5" thickBot="1" x14ac:dyDescent="0.25">
      <c r="A19" s="20"/>
      <c r="B19" s="15" t="s">
        <v>24</v>
      </c>
      <c r="C19" s="15">
        <f>STDEV(C10:C17)/SQRT(8)</f>
        <v>2.4353633034196047</v>
      </c>
      <c r="D19" s="15">
        <f>STDEV(D10:D17)/SQRT(2)</f>
        <v>0</v>
      </c>
      <c r="E19" s="15">
        <f>STDEV(E10:E17)/SQRT(5)</f>
        <v>1.3750694527913865</v>
      </c>
      <c r="F19" s="15">
        <f>STDEV(F10:F17)/SQRT(7)</f>
        <v>1.2647631597813622</v>
      </c>
      <c r="G19" s="15">
        <f>STDEV(G10:G17)/SQRT(5)</f>
        <v>3.9184849112890561</v>
      </c>
      <c r="H19" s="15">
        <f t="shared" ref="D19:J19" si="3">STDEV(H10:H17)/SQRT(8)</f>
        <v>3.7918000990388991</v>
      </c>
      <c r="I19" s="15" t="e">
        <f t="shared" si="3"/>
        <v>#DIV/0!</v>
      </c>
      <c r="J19" s="15">
        <f t="shared" si="3"/>
        <v>0.58610377402689562</v>
      </c>
      <c r="K19" s="23"/>
      <c r="L19" s="23"/>
      <c r="M19" s="23"/>
      <c r="N19" s="23"/>
      <c r="O19" s="23"/>
      <c r="P19" s="23"/>
    </row>
    <row r="20" spans="1:19" x14ac:dyDescent="0.2">
      <c r="A20" s="3">
        <v>13</v>
      </c>
      <c r="B20" s="12" t="s">
        <v>2</v>
      </c>
      <c r="C20" s="12">
        <v>9.9600000000000009</v>
      </c>
      <c r="D20" s="12">
        <v>4.6100000000000003</v>
      </c>
      <c r="E20" s="12">
        <v>11.72</v>
      </c>
      <c r="F20" s="12">
        <v>4.2699999999999996</v>
      </c>
      <c r="G20" s="12">
        <v>9.43</v>
      </c>
      <c r="H20" s="12">
        <v>35.31</v>
      </c>
      <c r="I20" s="12"/>
      <c r="J20" s="12">
        <v>10.36</v>
      </c>
      <c r="K20" s="2"/>
      <c r="L20" s="2"/>
      <c r="M20" s="2"/>
      <c r="N20" s="2"/>
      <c r="O20" s="2"/>
      <c r="P20" s="2"/>
    </row>
    <row r="21" spans="1:19" x14ac:dyDescent="0.2">
      <c r="A21" s="4">
        <v>14</v>
      </c>
      <c r="B21" s="13" t="s">
        <v>2</v>
      </c>
      <c r="C21" s="13">
        <v>5.83</v>
      </c>
      <c r="D21" s="13">
        <v>2.0699999999999998</v>
      </c>
      <c r="E21" s="13">
        <v>20.29</v>
      </c>
      <c r="F21" s="13"/>
      <c r="G21" s="13">
        <v>9.43</v>
      </c>
      <c r="H21" s="13">
        <v>17.760000000000002</v>
      </c>
      <c r="I21" s="13">
        <v>1.3</v>
      </c>
      <c r="J21" s="13">
        <v>10.6</v>
      </c>
      <c r="K21" s="2"/>
      <c r="L21" s="2"/>
      <c r="M21" s="2"/>
      <c r="N21" s="2"/>
      <c r="O21" s="2"/>
      <c r="P21" s="2"/>
    </row>
    <row r="22" spans="1:19" x14ac:dyDescent="0.2">
      <c r="A22" s="4">
        <v>15</v>
      </c>
      <c r="B22" s="13" t="s">
        <v>2</v>
      </c>
      <c r="C22" s="13">
        <v>4.08</v>
      </c>
      <c r="D22" s="13">
        <v>2.2000000000000002</v>
      </c>
      <c r="E22" s="13">
        <v>30.68</v>
      </c>
      <c r="F22" s="13"/>
      <c r="G22" s="13">
        <v>19.28</v>
      </c>
      <c r="H22" s="13">
        <v>26.63</v>
      </c>
      <c r="I22" s="13">
        <v>2.85</v>
      </c>
      <c r="J22" s="13">
        <v>12.76</v>
      </c>
      <c r="K22" s="2"/>
      <c r="L22" s="2"/>
      <c r="M22" s="2"/>
      <c r="N22" s="2"/>
      <c r="O22" s="2"/>
      <c r="P22" s="2"/>
    </row>
    <row r="23" spans="1:19" x14ac:dyDescent="0.2">
      <c r="A23" s="4">
        <v>16</v>
      </c>
      <c r="B23" s="13" t="s">
        <v>2</v>
      </c>
      <c r="C23" s="13">
        <v>4.08</v>
      </c>
      <c r="D23" s="13">
        <v>3.58</v>
      </c>
      <c r="E23" s="13">
        <v>13.56</v>
      </c>
      <c r="F23" s="13">
        <v>4.2699999999999996</v>
      </c>
      <c r="G23" s="13"/>
      <c r="H23" s="13">
        <v>21.87</v>
      </c>
      <c r="I23" s="13">
        <v>4.3</v>
      </c>
      <c r="J23" s="13">
        <v>14.2</v>
      </c>
      <c r="K23" s="2"/>
      <c r="L23" s="2"/>
      <c r="M23" s="2"/>
      <c r="N23" s="2"/>
      <c r="O23" s="2"/>
      <c r="P23" s="2"/>
    </row>
    <row r="24" spans="1:19" s="5" customFormat="1" ht="15" customHeight="1" x14ac:dyDescent="0.2">
      <c r="A24" s="4">
        <v>17</v>
      </c>
      <c r="B24" s="13" t="s">
        <v>2</v>
      </c>
      <c r="C24" s="13">
        <v>11.85</v>
      </c>
      <c r="D24" s="13">
        <v>0.92</v>
      </c>
      <c r="E24" s="13">
        <v>17.28</v>
      </c>
      <c r="F24" s="13">
        <v>1.69</v>
      </c>
      <c r="G24" s="13">
        <v>16.43</v>
      </c>
      <c r="H24" s="13">
        <v>47.77</v>
      </c>
      <c r="I24" s="13">
        <v>2.46</v>
      </c>
      <c r="J24" s="13">
        <v>10.119999999999999</v>
      </c>
      <c r="K24" s="2"/>
      <c r="L24" s="2"/>
      <c r="M24" s="2"/>
      <c r="N24" s="2"/>
      <c r="O24" s="2"/>
      <c r="P24" s="2"/>
      <c r="Q24" s="24"/>
      <c r="R24" s="24"/>
      <c r="S24" s="24"/>
    </row>
    <row r="25" spans="1:19" s="5" customFormat="1" ht="15" customHeight="1" x14ac:dyDescent="0.2">
      <c r="A25" s="4">
        <v>18</v>
      </c>
      <c r="B25" s="13" t="s">
        <v>2</v>
      </c>
      <c r="C25" s="13">
        <v>17.309999999999999</v>
      </c>
      <c r="D25" s="13">
        <v>4.07</v>
      </c>
      <c r="E25" s="13">
        <v>75.81</v>
      </c>
      <c r="F25" s="13">
        <v>1.69</v>
      </c>
      <c r="G25" s="13">
        <v>54.15</v>
      </c>
      <c r="H25" s="13">
        <v>56.34</v>
      </c>
      <c r="I25" s="13">
        <v>4.3</v>
      </c>
      <c r="J25" s="13">
        <v>12.83</v>
      </c>
      <c r="K25" s="2"/>
      <c r="L25" s="2"/>
      <c r="M25" s="2"/>
      <c r="N25" s="2"/>
      <c r="O25" s="2"/>
      <c r="P25" s="2"/>
      <c r="Q25" s="24"/>
      <c r="R25" s="24"/>
      <c r="S25" s="24"/>
    </row>
    <row r="26" spans="1:19" s="5" customFormat="1" ht="15" customHeight="1" x14ac:dyDescent="0.2">
      <c r="A26" s="18"/>
      <c r="B26" s="14" t="s">
        <v>23</v>
      </c>
      <c r="C26" s="14">
        <f>AVERAGE(C20:C25)</f>
        <v>8.8516666666666666</v>
      </c>
      <c r="D26" s="14">
        <f t="shared" ref="C26:J26" si="4">AVERAGE(D20:D25)</f>
        <v>2.9083333333333332</v>
      </c>
      <c r="E26" s="14">
        <f t="shared" si="4"/>
        <v>28.223333333333333</v>
      </c>
      <c r="F26" s="14">
        <f t="shared" si="4"/>
        <v>2.9799999999999995</v>
      </c>
      <c r="G26" s="14">
        <f t="shared" si="4"/>
        <v>21.744</v>
      </c>
      <c r="H26" s="14">
        <f t="shared" si="4"/>
        <v>34.28</v>
      </c>
      <c r="I26" s="14">
        <f t="shared" si="4"/>
        <v>3.0420000000000003</v>
      </c>
      <c r="J26" s="14">
        <f t="shared" si="4"/>
        <v>11.811666666666667</v>
      </c>
      <c r="K26" s="23"/>
      <c r="L26" s="23"/>
      <c r="M26" s="23"/>
      <c r="N26" s="23"/>
      <c r="O26" s="23"/>
      <c r="P26" s="23"/>
      <c r="Q26" s="24"/>
      <c r="R26" s="24"/>
      <c r="S26" s="24"/>
    </row>
    <row r="27" spans="1:19" s="5" customFormat="1" ht="15" customHeight="1" thickBot="1" x14ac:dyDescent="0.25">
      <c r="A27" s="6"/>
      <c r="B27" s="15" t="s">
        <v>24</v>
      </c>
      <c r="C27" s="15">
        <f t="shared" ref="C27:J27" si="5">STDEV(C20:C25)/SQRT(6)</f>
        <v>2.1325249770583641</v>
      </c>
      <c r="D27" s="15">
        <f t="shared" si="5"/>
        <v>0.57312835483084545</v>
      </c>
      <c r="E27" s="15">
        <f t="shared" si="5"/>
        <v>9.9004944882117432</v>
      </c>
      <c r="F27" s="15">
        <f>STDEV(F20:F25)/SQRT(4)</f>
        <v>0.74478184725461716</v>
      </c>
      <c r="G27" s="15">
        <f>STDEV(G20:G25)/SQRT(5)</f>
        <v>8.3298496985239776</v>
      </c>
      <c r="H27" s="15">
        <f t="shared" si="5"/>
        <v>6.2051741850383797</v>
      </c>
      <c r="I27" s="15">
        <f>STDEV(I20:I25)/SQRT(5)</f>
        <v>0.57337945550917635</v>
      </c>
      <c r="J27" s="15">
        <f t="shared" si="5"/>
        <v>0.6850227084638193</v>
      </c>
      <c r="K27" s="23"/>
      <c r="L27" s="23"/>
      <c r="M27" s="23"/>
      <c r="N27" s="23"/>
      <c r="O27" s="23"/>
      <c r="P27" s="23"/>
      <c r="Q27" s="24"/>
      <c r="R27" s="24"/>
      <c r="S27" s="24"/>
    </row>
    <row r="28" spans="1:19" s="5" customFormat="1" ht="15" customHeight="1" thickBot="1" x14ac:dyDescent="0.25">
      <c r="A28" s="7">
        <v>19</v>
      </c>
      <c r="B28" s="12" t="s">
        <v>3</v>
      </c>
      <c r="C28" s="12">
        <v>17.100000000000001</v>
      </c>
      <c r="D28" s="12">
        <v>1.72</v>
      </c>
      <c r="E28" s="12">
        <v>9.49</v>
      </c>
      <c r="F28" s="12"/>
      <c r="G28" s="12">
        <v>9.43</v>
      </c>
      <c r="H28" s="12">
        <v>23.81</v>
      </c>
      <c r="I28" s="12"/>
      <c r="J28" s="12">
        <v>8.0299999999999994</v>
      </c>
      <c r="K28" s="2"/>
      <c r="L28" s="2"/>
      <c r="M28" s="2"/>
      <c r="N28" s="2"/>
      <c r="O28" s="2"/>
      <c r="P28" s="2"/>
      <c r="Q28" s="24"/>
      <c r="R28" s="24"/>
      <c r="S28" s="24"/>
    </row>
    <row r="29" spans="1:19" s="5" customFormat="1" ht="15" customHeight="1" thickBot="1" x14ac:dyDescent="0.25">
      <c r="A29" s="8">
        <v>20</v>
      </c>
      <c r="B29" s="12" t="s">
        <v>3</v>
      </c>
      <c r="C29" s="12">
        <v>38.69</v>
      </c>
      <c r="D29" s="12">
        <v>0.62</v>
      </c>
      <c r="E29" s="12">
        <v>20.29</v>
      </c>
      <c r="F29" s="12">
        <v>4.2699999999999996</v>
      </c>
      <c r="G29" s="12">
        <v>21.89</v>
      </c>
      <c r="H29" s="12">
        <v>74.709999999999994</v>
      </c>
      <c r="I29" s="12">
        <v>1.69</v>
      </c>
      <c r="J29" s="12">
        <v>10.119999999999999</v>
      </c>
      <c r="K29" s="2"/>
      <c r="L29" s="2"/>
      <c r="M29" s="2"/>
      <c r="N29" s="2"/>
      <c r="O29" s="2"/>
      <c r="P29" s="2"/>
      <c r="Q29" s="24"/>
      <c r="R29" s="24"/>
      <c r="S29" s="24"/>
    </row>
    <row r="30" spans="1:19" s="5" customFormat="1" ht="15" customHeight="1" thickBot="1" x14ac:dyDescent="0.25">
      <c r="A30" s="8">
        <v>21</v>
      </c>
      <c r="B30" s="12" t="s">
        <v>3</v>
      </c>
      <c r="C30" s="12">
        <v>10.44</v>
      </c>
      <c r="D30" s="12">
        <v>0.62</v>
      </c>
      <c r="E30" s="12">
        <v>14.39</v>
      </c>
      <c r="F30" s="12"/>
      <c r="G30" s="12" t="s">
        <v>25</v>
      </c>
      <c r="H30" s="12">
        <v>13.26</v>
      </c>
      <c r="I30" s="12"/>
      <c r="J30" s="12">
        <v>9.9499999999999993</v>
      </c>
      <c r="K30" s="2"/>
      <c r="L30" s="2"/>
      <c r="M30" s="2"/>
      <c r="N30" s="2"/>
      <c r="O30" s="2"/>
      <c r="P30" s="2"/>
      <c r="Q30" s="24"/>
      <c r="R30" s="24"/>
      <c r="S30" s="24"/>
    </row>
    <row r="31" spans="1:19" ht="13.5" thickBot="1" x14ac:dyDescent="0.25">
      <c r="A31" s="4">
        <v>22</v>
      </c>
      <c r="B31" s="12" t="s">
        <v>3</v>
      </c>
      <c r="C31" s="12">
        <v>10.68</v>
      </c>
      <c r="D31" s="12">
        <v>0.45</v>
      </c>
      <c r="E31" s="12">
        <v>9.49</v>
      </c>
      <c r="F31" s="12"/>
      <c r="G31" s="12"/>
      <c r="H31" s="12">
        <v>24.77</v>
      </c>
      <c r="I31" s="12"/>
      <c r="J31" s="12">
        <v>9.7899999999999991</v>
      </c>
      <c r="K31" s="2"/>
      <c r="L31" s="2"/>
      <c r="M31" s="2"/>
      <c r="N31" s="2"/>
      <c r="O31" s="2"/>
      <c r="P31" s="2"/>
    </row>
    <row r="32" spans="1:19" ht="13.5" thickBot="1" x14ac:dyDescent="0.25">
      <c r="A32" s="4">
        <v>23</v>
      </c>
      <c r="B32" s="12" t="s">
        <v>3</v>
      </c>
      <c r="C32" s="12">
        <v>23.89</v>
      </c>
      <c r="D32" s="12">
        <v>8.01</v>
      </c>
      <c r="E32" s="12">
        <v>30.68</v>
      </c>
      <c r="F32" s="12">
        <v>15.37</v>
      </c>
      <c r="G32" s="12">
        <v>33.47</v>
      </c>
      <c r="H32" s="12">
        <v>31.09</v>
      </c>
      <c r="I32" s="12">
        <v>1.81</v>
      </c>
      <c r="J32" s="12">
        <v>12.69</v>
      </c>
      <c r="K32" s="2"/>
      <c r="L32" s="2"/>
      <c r="M32" s="2"/>
      <c r="N32" s="2"/>
      <c r="O32" s="2"/>
      <c r="P32" s="2"/>
    </row>
    <row r="33" spans="1:16" x14ac:dyDescent="0.2">
      <c r="A33" s="4">
        <v>24</v>
      </c>
      <c r="B33" s="12" t="s">
        <v>3</v>
      </c>
      <c r="C33" s="12">
        <v>6.92</v>
      </c>
      <c r="D33" s="12">
        <v>0.35</v>
      </c>
      <c r="E33" s="12">
        <v>11.72</v>
      </c>
      <c r="F33" s="12">
        <v>1.69</v>
      </c>
      <c r="G33" s="12"/>
      <c r="H33" s="12">
        <v>14.43</v>
      </c>
      <c r="I33" s="12">
        <v>1.81</v>
      </c>
      <c r="J33" s="12">
        <v>11.07</v>
      </c>
      <c r="K33" s="2"/>
      <c r="L33" s="2"/>
      <c r="M33" s="2"/>
      <c r="N33" s="2"/>
      <c r="O33" s="2"/>
      <c r="P33" s="2"/>
    </row>
    <row r="34" spans="1:16" x14ac:dyDescent="0.2">
      <c r="A34" s="9"/>
      <c r="B34" s="14" t="s">
        <v>23</v>
      </c>
      <c r="C34" s="14">
        <f>AVERAGE(C28:C33)</f>
        <v>17.953333333333333</v>
      </c>
      <c r="D34" s="14">
        <f t="shared" ref="C34:J34" si="6">AVERAGE(D28:D33)</f>
        <v>1.9616666666666667</v>
      </c>
      <c r="E34" s="14">
        <f t="shared" si="6"/>
        <v>16.010000000000002</v>
      </c>
      <c r="F34" s="14">
        <f t="shared" si="6"/>
        <v>7.11</v>
      </c>
      <c r="G34" s="14">
        <f t="shared" si="6"/>
        <v>21.596666666666664</v>
      </c>
      <c r="H34" s="14">
        <f t="shared" si="6"/>
        <v>30.345000000000002</v>
      </c>
      <c r="I34" s="14">
        <f t="shared" si="6"/>
        <v>1.7700000000000002</v>
      </c>
      <c r="J34" s="14">
        <f t="shared" si="6"/>
        <v>10.275</v>
      </c>
      <c r="K34" s="23"/>
      <c r="L34" s="23"/>
      <c r="M34" s="23"/>
      <c r="N34" s="23"/>
      <c r="O34" s="23"/>
      <c r="P34" s="23"/>
    </row>
    <row r="35" spans="1:16" s="22" customFormat="1" ht="13.5" thickBot="1" x14ac:dyDescent="0.25">
      <c r="A35" s="20"/>
      <c r="B35" s="15" t="s">
        <v>24</v>
      </c>
      <c r="C35" s="15">
        <f t="shared" ref="C35:J35" si="7">STDEV(C28:C33)/SQRT(6)</f>
        <v>4.8203303252416685</v>
      </c>
      <c r="D35" s="15">
        <f t="shared" si="7"/>
        <v>1.2264241155127014</v>
      </c>
      <c r="E35" s="15">
        <f t="shared" si="7"/>
        <v>3.364404850787134</v>
      </c>
      <c r="F35" s="15">
        <f>STDEV(F28:F33)/SQRT(3)</f>
        <v>4.196617685708337</v>
      </c>
      <c r="G35" s="15">
        <f>STDEV(G28:G33)/SQRT(4)</f>
        <v>6.0113420575885854</v>
      </c>
      <c r="H35" s="15">
        <f t="shared" si="7"/>
        <v>9.2875894791562175</v>
      </c>
      <c r="I35" s="15">
        <f>STDEV(I28:I33)/SQRT(3)</f>
        <v>4.0000000000000036E-2</v>
      </c>
      <c r="J35" s="15">
        <f t="shared" si="7"/>
        <v>0.62899788022959935</v>
      </c>
      <c r="K35" s="23"/>
      <c r="L35" s="23"/>
      <c r="M35" s="23"/>
      <c r="N35" s="23"/>
      <c r="O35" s="23"/>
      <c r="P35" s="23"/>
    </row>
    <row r="36" spans="1:16" s="22" customFormat="1" ht="13.5" thickBot="1" x14ac:dyDescent="0.25">
      <c r="A36" s="3">
        <v>25</v>
      </c>
      <c r="B36" s="12" t="s">
        <v>4</v>
      </c>
      <c r="C36" s="12">
        <v>9.4700000000000006</v>
      </c>
      <c r="D36" s="12">
        <v>1.46</v>
      </c>
      <c r="E36" s="12">
        <v>6.46</v>
      </c>
      <c r="F36" s="12">
        <v>4.2699999999999996</v>
      </c>
      <c r="G36" s="12">
        <v>12.04</v>
      </c>
      <c r="H36" s="12">
        <v>26.63</v>
      </c>
      <c r="I36" s="12">
        <v>2.2599999999999998</v>
      </c>
      <c r="J36" s="12">
        <v>14.91</v>
      </c>
      <c r="K36" s="2"/>
      <c r="L36" s="2"/>
      <c r="M36" s="2"/>
      <c r="N36" s="2"/>
      <c r="O36" s="2"/>
      <c r="P36" s="2"/>
    </row>
    <row r="37" spans="1:16" s="22" customFormat="1" ht="13.5" thickBot="1" x14ac:dyDescent="0.25">
      <c r="A37" s="4">
        <v>26</v>
      </c>
      <c r="B37" s="12" t="s">
        <v>4</v>
      </c>
      <c r="C37" s="12">
        <v>8.2200000000000006</v>
      </c>
      <c r="D37" s="12">
        <v>1.05</v>
      </c>
      <c r="E37" s="12"/>
      <c r="F37" s="12">
        <v>4.2699999999999996</v>
      </c>
      <c r="G37" s="12">
        <v>20.170000000000002</v>
      </c>
      <c r="H37" s="12">
        <v>29.33</v>
      </c>
      <c r="I37" s="12">
        <v>0.99</v>
      </c>
      <c r="J37" s="12">
        <v>16.23</v>
      </c>
      <c r="K37" s="2"/>
      <c r="L37" s="2"/>
      <c r="M37" s="2"/>
      <c r="N37" s="2"/>
      <c r="O37" s="2"/>
      <c r="P37" s="2"/>
    </row>
    <row r="38" spans="1:16" s="22" customFormat="1" ht="13.5" thickBot="1" x14ac:dyDescent="0.25">
      <c r="A38" s="4">
        <v>27</v>
      </c>
      <c r="B38" s="12" t="s">
        <v>4</v>
      </c>
      <c r="C38" s="12">
        <v>13.43</v>
      </c>
      <c r="D38" s="12">
        <v>1.1100000000000001</v>
      </c>
      <c r="E38" s="12">
        <v>6.46</v>
      </c>
      <c r="F38" s="12">
        <v>9.2899999999999991</v>
      </c>
      <c r="G38" s="12">
        <v>9.43</v>
      </c>
      <c r="H38" s="12">
        <v>41.72</v>
      </c>
      <c r="I38" s="12"/>
      <c r="J38" s="12">
        <v>17.07</v>
      </c>
      <c r="K38" s="2"/>
      <c r="L38" s="2"/>
      <c r="M38" s="2"/>
      <c r="N38" s="2"/>
      <c r="O38" s="2"/>
      <c r="P38" s="2"/>
    </row>
    <row r="39" spans="1:16" s="22" customFormat="1" ht="13.5" thickBot="1" x14ac:dyDescent="0.25">
      <c r="A39" s="4">
        <v>28</v>
      </c>
      <c r="B39" s="12" t="s">
        <v>4</v>
      </c>
      <c r="C39" s="12">
        <v>15.41</v>
      </c>
      <c r="D39" s="12">
        <v>0.45</v>
      </c>
      <c r="E39" s="12">
        <v>6.46</v>
      </c>
      <c r="F39" s="12">
        <v>1.69</v>
      </c>
      <c r="G39" s="12">
        <v>21.89</v>
      </c>
      <c r="H39" s="12">
        <v>41.72</v>
      </c>
      <c r="I39" s="12">
        <v>1.93</v>
      </c>
      <c r="J39" s="12">
        <v>11.29</v>
      </c>
      <c r="K39" s="2"/>
      <c r="L39" s="2"/>
      <c r="M39" s="2"/>
      <c r="N39" s="2"/>
      <c r="O39" s="2"/>
      <c r="P39" s="2"/>
    </row>
    <row r="40" spans="1:16" s="22" customFormat="1" ht="13.5" thickBot="1" x14ac:dyDescent="0.25">
      <c r="A40" s="4">
        <v>29</v>
      </c>
      <c r="B40" s="12" t="s">
        <v>4</v>
      </c>
      <c r="C40" s="12">
        <v>11.15</v>
      </c>
      <c r="D40" s="12">
        <v>0.62</v>
      </c>
      <c r="E40" s="12"/>
      <c r="F40" s="12"/>
      <c r="G40" s="12"/>
      <c r="H40" s="12">
        <v>18.82</v>
      </c>
      <c r="I40" s="12"/>
      <c r="J40" s="12">
        <v>13.04</v>
      </c>
      <c r="K40" s="2"/>
      <c r="L40" s="2"/>
      <c r="M40" s="2"/>
      <c r="N40" s="2"/>
      <c r="O40" s="2"/>
      <c r="P40" s="2"/>
    </row>
    <row r="41" spans="1:16" s="22" customFormat="1" x14ac:dyDescent="0.2">
      <c r="A41" s="4">
        <v>30</v>
      </c>
      <c r="B41" s="12" t="s">
        <v>4</v>
      </c>
      <c r="C41" s="12">
        <v>9.4700000000000006</v>
      </c>
      <c r="D41" s="12">
        <v>0.24</v>
      </c>
      <c r="E41" s="12">
        <v>4.09</v>
      </c>
      <c r="F41" s="12"/>
      <c r="G41" s="12"/>
      <c r="H41" s="12">
        <v>18.82</v>
      </c>
      <c r="I41" s="12"/>
      <c r="J41" s="12">
        <v>11.22</v>
      </c>
      <c r="K41" s="2"/>
      <c r="L41" s="2"/>
      <c r="M41" s="2"/>
      <c r="N41" s="2"/>
      <c r="O41" s="2"/>
      <c r="P41" s="2"/>
    </row>
    <row r="42" spans="1:16" s="22" customFormat="1" x14ac:dyDescent="0.2">
      <c r="A42" s="4"/>
      <c r="B42" s="14" t="s">
        <v>23</v>
      </c>
      <c r="C42" s="14">
        <f>AVERAGE(C36:C41)</f>
        <v>11.191666666666668</v>
      </c>
      <c r="D42" s="14">
        <f t="shared" ref="C42:J42" si="8">AVERAGE(D36:D41)</f>
        <v>0.82166666666666677</v>
      </c>
      <c r="E42" s="14">
        <f t="shared" si="8"/>
        <v>5.8674999999999997</v>
      </c>
      <c r="F42" s="14">
        <f t="shared" si="8"/>
        <v>4.88</v>
      </c>
      <c r="G42" s="14">
        <f t="shared" si="8"/>
        <v>15.8825</v>
      </c>
      <c r="H42" s="14">
        <f t="shared" si="8"/>
        <v>29.506666666666661</v>
      </c>
      <c r="I42" s="14">
        <f t="shared" si="8"/>
        <v>1.7266666666666666</v>
      </c>
      <c r="J42" s="14">
        <f t="shared" si="8"/>
        <v>13.959999999999999</v>
      </c>
      <c r="K42" s="23"/>
      <c r="L42" s="23"/>
      <c r="M42" s="23"/>
      <c r="N42" s="23"/>
      <c r="O42" s="23"/>
      <c r="P42" s="23"/>
    </row>
    <row r="43" spans="1:16" s="22" customFormat="1" ht="13.5" thickBot="1" x14ac:dyDescent="0.25">
      <c r="A43" s="10"/>
      <c r="B43" s="15" t="s">
        <v>24</v>
      </c>
      <c r="C43" s="15">
        <f t="shared" ref="C43:J43" si="9">STDEV(C36:C41)/SQRT(6)</f>
        <v>1.1190067520400009</v>
      </c>
      <c r="D43" s="15">
        <f t="shared" si="9"/>
        <v>0.1879612844296516</v>
      </c>
      <c r="E43" s="15">
        <f>STDEV(E36:E41)/SQRT(4)</f>
        <v>0.59250000000000136</v>
      </c>
      <c r="F43" s="15">
        <f>STDEV(F36:F41)/SQRT(4)</f>
        <v>1.5908173999551294</v>
      </c>
      <c r="G43" s="15">
        <f>STDEV(G36:G41)/SQRT(4)</f>
        <v>3.0396309397688408</v>
      </c>
      <c r="H43" s="15">
        <f t="shared" si="9"/>
        <v>4.2231391694383591</v>
      </c>
      <c r="I43" s="15">
        <f>STDEV(I36:I41)/SQRT(3)</f>
        <v>0.38045294642628896</v>
      </c>
      <c r="J43" s="15">
        <f t="shared" si="9"/>
        <v>1.0199738558740965</v>
      </c>
      <c r="K43" s="23"/>
      <c r="L43" s="23"/>
      <c r="M43" s="23"/>
      <c r="N43" s="23"/>
      <c r="O43" s="23"/>
      <c r="P43" s="23"/>
    </row>
    <row r="44" spans="1:16" s="22" customFormat="1" ht="13.5" thickBot="1" x14ac:dyDescent="0.25">
      <c r="A44" s="3">
        <v>31</v>
      </c>
      <c r="B44" s="12" t="s">
        <v>5</v>
      </c>
      <c r="C44" s="12">
        <v>9.9600000000000009</v>
      </c>
      <c r="D44" s="12">
        <v>6.41</v>
      </c>
      <c r="E44" s="12"/>
      <c r="F44" s="12">
        <v>6.18</v>
      </c>
      <c r="G44" s="12">
        <v>46.68</v>
      </c>
      <c r="H44" s="12">
        <v>20.87</v>
      </c>
      <c r="I44" s="12">
        <v>4.3</v>
      </c>
      <c r="J44" s="12">
        <v>21.32</v>
      </c>
      <c r="K44" s="2"/>
      <c r="L44" s="2"/>
      <c r="M44" s="2"/>
      <c r="N44" s="2"/>
      <c r="O44" s="2"/>
      <c r="P44" s="2"/>
    </row>
    <row r="45" spans="1:16" s="22" customFormat="1" ht="13.5" thickBot="1" x14ac:dyDescent="0.25">
      <c r="A45" s="4">
        <v>32</v>
      </c>
      <c r="B45" s="12" t="s">
        <v>5</v>
      </c>
      <c r="C45" s="12">
        <v>14.1</v>
      </c>
      <c r="D45" s="12">
        <v>3.28</v>
      </c>
      <c r="E45" s="12"/>
      <c r="F45" s="12">
        <v>7.82</v>
      </c>
      <c r="G45" s="12">
        <v>21.04</v>
      </c>
      <c r="H45" s="12">
        <v>28.44</v>
      </c>
      <c r="I45" s="12">
        <v>0.99</v>
      </c>
      <c r="J45" s="12">
        <v>14.98</v>
      </c>
      <c r="K45" s="2"/>
      <c r="L45" s="2"/>
      <c r="M45" s="2"/>
      <c r="N45" s="2"/>
      <c r="O45" s="2"/>
      <c r="P45" s="2"/>
    </row>
    <row r="46" spans="1:16" s="22" customFormat="1" ht="13.5" thickBot="1" x14ac:dyDescent="0.25">
      <c r="A46" s="4">
        <v>33</v>
      </c>
      <c r="B46" s="12" t="s">
        <v>5</v>
      </c>
      <c r="C46" s="12">
        <v>9.2200000000000006</v>
      </c>
      <c r="D46" s="12">
        <v>5.48</v>
      </c>
      <c r="E46" s="12">
        <v>6.46</v>
      </c>
      <c r="F46" s="12">
        <v>7.82</v>
      </c>
      <c r="G46" s="12">
        <v>18.36</v>
      </c>
      <c r="H46" s="12">
        <v>24.77</v>
      </c>
      <c r="I46" s="12">
        <v>3.12</v>
      </c>
      <c r="J46" s="12">
        <v>17.07</v>
      </c>
      <c r="K46" s="2"/>
      <c r="L46" s="2"/>
      <c r="M46" s="2"/>
      <c r="N46" s="2"/>
      <c r="O46" s="2"/>
      <c r="P46" s="2"/>
    </row>
    <row r="47" spans="1:16" s="22" customFormat="1" ht="13.5" thickBot="1" x14ac:dyDescent="0.25">
      <c r="A47" s="4">
        <v>34</v>
      </c>
      <c r="B47" s="12" t="s">
        <v>5</v>
      </c>
      <c r="C47" s="12">
        <v>9.9600000000000009</v>
      </c>
      <c r="D47" s="12">
        <v>6.3</v>
      </c>
      <c r="E47" s="12"/>
      <c r="F47" s="12">
        <v>7.82</v>
      </c>
      <c r="G47" s="12">
        <v>18.36</v>
      </c>
      <c r="H47" s="12">
        <v>20.87</v>
      </c>
      <c r="I47" s="12">
        <v>4.7300000000000004</v>
      </c>
      <c r="J47" s="12">
        <v>21.68</v>
      </c>
      <c r="K47" s="2"/>
      <c r="L47" s="2"/>
      <c r="M47" s="2"/>
      <c r="N47" s="2"/>
      <c r="O47" s="2"/>
      <c r="P47" s="2"/>
    </row>
    <row r="48" spans="1:16" s="22" customFormat="1" ht="13.5" thickBot="1" x14ac:dyDescent="0.25">
      <c r="A48" s="4">
        <v>35</v>
      </c>
      <c r="B48" s="12" t="s">
        <v>5</v>
      </c>
      <c r="C48" s="12">
        <v>9.2200000000000006</v>
      </c>
      <c r="D48" s="12">
        <v>6.41</v>
      </c>
      <c r="E48" s="12"/>
      <c r="F48" s="12">
        <v>1.69</v>
      </c>
      <c r="G48" s="12">
        <v>40.700000000000003</v>
      </c>
      <c r="H48" s="12">
        <v>22.85</v>
      </c>
      <c r="I48" s="12">
        <v>12.28</v>
      </c>
      <c r="J48" s="12">
        <v>24.97</v>
      </c>
      <c r="K48" s="2"/>
      <c r="L48" s="2"/>
      <c r="M48" s="2"/>
      <c r="N48" s="2"/>
      <c r="O48" s="2"/>
      <c r="P48" s="2"/>
    </row>
    <row r="49" spans="1:16" s="22" customFormat="1" x14ac:dyDescent="0.2">
      <c r="A49" s="4">
        <v>36</v>
      </c>
      <c r="B49" s="12" t="s">
        <v>5</v>
      </c>
      <c r="C49" s="12">
        <v>14.97</v>
      </c>
      <c r="D49" s="12">
        <v>1.62</v>
      </c>
      <c r="E49" s="12"/>
      <c r="F49" s="12">
        <v>9.2899999999999991</v>
      </c>
      <c r="G49" s="12">
        <v>18.36</v>
      </c>
      <c r="H49" s="12">
        <v>26.63</v>
      </c>
      <c r="I49" s="12">
        <v>0.61</v>
      </c>
      <c r="J49" s="12">
        <v>15.49</v>
      </c>
      <c r="K49" s="2"/>
      <c r="L49" s="2"/>
      <c r="M49" s="2"/>
      <c r="N49" s="2"/>
      <c r="O49" s="2"/>
      <c r="P49" s="2"/>
    </row>
    <row r="50" spans="1:16" s="22" customFormat="1" x14ac:dyDescent="0.2">
      <c r="A50" s="21"/>
      <c r="B50" s="14" t="s">
        <v>23</v>
      </c>
      <c r="C50" s="14">
        <f>AVERAGE(C44:C49)</f>
        <v>11.238333333333335</v>
      </c>
      <c r="D50" s="14">
        <f t="shared" ref="C50:J50" si="10">AVERAGE(D44:D49)</f>
        <v>4.916666666666667</v>
      </c>
      <c r="E50" s="14">
        <f t="shared" si="10"/>
        <v>6.46</v>
      </c>
      <c r="F50" s="14">
        <f t="shared" si="10"/>
        <v>6.7700000000000005</v>
      </c>
      <c r="G50" s="14">
        <f t="shared" si="10"/>
        <v>27.25</v>
      </c>
      <c r="H50" s="14">
        <f t="shared" si="10"/>
        <v>24.071666666666669</v>
      </c>
      <c r="I50" s="14">
        <f t="shared" si="10"/>
        <v>4.3383333333333338</v>
      </c>
      <c r="J50" s="14">
        <f t="shared" si="10"/>
        <v>19.251666666666665</v>
      </c>
      <c r="K50" s="23"/>
      <c r="L50" s="23"/>
      <c r="M50" s="23"/>
      <c r="N50" s="23"/>
      <c r="O50" s="23"/>
      <c r="P50" s="23"/>
    </row>
    <row r="51" spans="1:16" s="22" customFormat="1" ht="13.5" thickBot="1" x14ac:dyDescent="0.25">
      <c r="A51" s="20"/>
      <c r="B51" s="15" t="s">
        <v>24</v>
      </c>
      <c r="C51" s="15">
        <f t="shared" ref="C51:J51" si="11">STDEV(C44:C49)/SQRT(6)</f>
        <v>1.0571988670276016</v>
      </c>
      <c r="D51" s="15">
        <f t="shared" si="11"/>
        <v>0.82133495670835288</v>
      </c>
      <c r="E51" s="15" t="e">
        <f>STDEV(E44:E49)/SQRT(1)</f>
        <v>#DIV/0!</v>
      </c>
      <c r="F51" s="15">
        <f t="shared" si="11"/>
        <v>1.0925871437403361</v>
      </c>
      <c r="G51" s="15">
        <f t="shared" si="11"/>
        <v>5.2728480602674948</v>
      </c>
      <c r="H51" s="15">
        <f t="shared" si="11"/>
        <v>1.2663449152756308</v>
      </c>
      <c r="I51" s="15">
        <f t="shared" si="11"/>
        <v>1.7303283246572341</v>
      </c>
      <c r="J51" s="15">
        <f t="shared" si="11"/>
        <v>1.633310373988293</v>
      </c>
      <c r="K51" s="23"/>
      <c r="L51" s="23"/>
      <c r="M51" s="23"/>
      <c r="N51" s="23"/>
      <c r="O51" s="23"/>
      <c r="P51" s="23"/>
    </row>
    <row r="52" spans="1:16" s="22" customFormat="1" ht="13.5" thickBot="1" x14ac:dyDescent="0.25">
      <c r="A52" s="3">
        <v>37</v>
      </c>
      <c r="B52" s="12" t="s">
        <v>6</v>
      </c>
      <c r="C52" s="12">
        <v>8.98</v>
      </c>
      <c r="D52" s="12">
        <v>1.82</v>
      </c>
      <c r="E52" s="12"/>
      <c r="F52" s="12">
        <v>7.82</v>
      </c>
      <c r="G52" s="12">
        <v>0.92</v>
      </c>
      <c r="H52" s="12">
        <v>27.54</v>
      </c>
      <c r="I52" s="12">
        <v>0.99</v>
      </c>
      <c r="J52" s="12">
        <v>12.04</v>
      </c>
      <c r="K52" s="2"/>
      <c r="L52" s="2"/>
      <c r="M52" s="2"/>
      <c r="N52" s="2"/>
      <c r="O52" s="2"/>
      <c r="P52" s="2"/>
    </row>
    <row r="53" spans="1:16" s="22" customFormat="1" ht="13.5" thickBot="1" x14ac:dyDescent="0.25">
      <c r="A53" s="4">
        <v>38</v>
      </c>
      <c r="B53" s="12" t="s">
        <v>6</v>
      </c>
      <c r="C53" s="12">
        <v>7.71</v>
      </c>
      <c r="D53" s="12">
        <v>0.78</v>
      </c>
      <c r="E53" s="12"/>
      <c r="F53" s="12"/>
      <c r="G53" s="12">
        <v>6.24</v>
      </c>
      <c r="H53" s="12">
        <v>18.82</v>
      </c>
      <c r="I53" s="12">
        <v>1.57</v>
      </c>
      <c r="J53" s="12">
        <v>9.7899999999999991</v>
      </c>
      <c r="K53" s="2"/>
      <c r="L53" s="2"/>
      <c r="M53" s="2"/>
      <c r="N53" s="2"/>
      <c r="O53" s="2"/>
      <c r="P53" s="2"/>
    </row>
    <row r="54" spans="1:16" s="22" customFormat="1" ht="13.5" thickBot="1" x14ac:dyDescent="0.25">
      <c r="A54" s="4">
        <v>39</v>
      </c>
      <c r="B54" s="12" t="s">
        <v>6</v>
      </c>
      <c r="C54" s="12">
        <v>3.76</v>
      </c>
      <c r="D54" s="12">
        <v>0.62</v>
      </c>
      <c r="E54" s="12"/>
      <c r="F54" s="12"/>
      <c r="G54" s="12"/>
      <c r="H54" s="12">
        <v>12.04</v>
      </c>
      <c r="I54" s="12"/>
      <c r="J54" s="12">
        <v>9.4499999999999993</v>
      </c>
      <c r="K54" s="2"/>
      <c r="L54" s="2"/>
      <c r="M54" s="2"/>
      <c r="N54" s="2"/>
      <c r="O54" s="2"/>
      <c r="P54" s="2"/>
    </row>
    <row r="55" spans="1:16" s="22" customFormat="1" ht="13.5" thickBot="1" x14ac:dyDescent="0.25">
      <c r="A55" s="4">
        <v>40</v>
      </c>
      <c r="B55" s="12" t="s">
        <v>6</v>
      </c>
      <c r="C55" s="12">
        <v>11.38</v>
      </c>
      <c r="D55" s="12">
        <v>1.92</v>
      </c>
      <c r="E55" s="12">
        <v>6.46</v>
      </c>
      <c r="F55" s="12"/>
      <c r="G55" s="12">
        <v>0.92</v>
      </c>
      <c r="H55" s="12">
        <v>33.65</v>
      </c>
      <c r="I55" s="12"/>
      <c r="J55" s="12">
        <v>9.11</v>
      </c>
      <c r="K55" s="2"/>
      <c r="L55" s="2"/>
      <c r="M55" s="2"/>
      <c r="N55" s="2"/>
      <c r="O55" s="2"/>
      <c r="P55" s="2"/>
    </row>
    <row r="56" spans="1:16" s="22" customFormat="1" ht="13.5" thickBot="1" x14ac:dyDescent="0.25">
      <c r="A56" s="4">
        <v>41</v>
      </c>
      <c r="B56" s="12" t="s">
        <v>6</v>
      </c>
      <c r="C56" s="12">
        <v>14.32</v>
      </c>
      <c r="D56" s="12">
        <v>0.45</v>
      </c>
      <c r="E56" s="12"/>
      <c r="F56" s="12">
        <v>7.82</v>
      </c>
      <c r="G56" s="12">
        <v>6.24</v>
      </c>
      <c r="H56" s="12">
        <v>22.85</v>
      </c>
      <c r="I56" s="12"/>
      <c r="J56" s="12">
        <v>9.9499999999999993</v>
      </c>
      <c r="K56" s="2"/>
      <c r="L56" s="2"/>
      <c r="M56" s="2"/>
      <c r="N56" s="2"/>
      <c r="O56" s="2"/>
      <c r="P56" s="2"/>
    </row>
    <row r="57" spans="1:16" s="22" customFormat="1" x14ac:dyDescent="0.2">
      <c r="A57" s="4">
        <v>42</v>
      </c>
      <c r="B57" s="12" t="s">
        <v>6</v>
      </c>
      <c r="C57" s="12">
        <v>12.3</v>
      </c>
      <c r="D57" s="12">
        <v>3.24</v>
      </c>
      <c r="E57" s="12">
        <v>6.46</v>
      </c>
      <c r="F57" s="12"/>
      <c r="G57" s="12">
        <v>12.04</v>
      </c>
      <c r="H57" s="12">
        <v>34.479999999999997</v>
      </c>
      <c r="I57" s="12"/>
      <c r="J57" s="12">
        <v>12.55</v>
      </c>
      <c r="K57" s="2"/>
      <c r="L57" s="2"/>
      <c r="M57" s="2"/>
      <c r="N57" s="2"/>
      <c r="O57" s="2"/>
      <c r="P57" s="2"/>
    </row>
    <row r="58" spans="1:16" s="22" customFormat="1" x14ac:dyDescent="0.2">
      <c r="A58" s="21"/>
      <c r="B58" s="14" t="s">
        <v>23</v>
      </c>
      <c r="C58" s="14">
        <f>AVERAGE(C52:C57)</f>
        <v>9.7416666666666671</v>
      </c>
      <c r="D58" s="14">
        <f t="shared" ref="C58:J58" si="12">AVERAGE(D52:D57)</f>
        <v>1.4716666666666669</v>
      </c>
      <c r="E58" s="14">
        <f t="shared" si="12"/>
        <v>6.46</v>
      </c>
      <c r="F58" s="14">
        <f t="shared" si="12"/>
        <v>7.82</v>
      </c>
      <c r="G58" s="14">
        <f t="shared" si="12"/>
        <v>5.2720000000000002</v>
      </c>
      <c r="H58" s="14">
        <f t="shared" si="12"/>
        <v>24.896666666666665</v>
      </c>
      <c r="I58" s="14">
        <f t="shared" si="12"/>
        <v>1.28</v>
      </c>
      <c r="J58" s="14">
        <f t="shared" si="12"/>
        <v>10.481666666666667</v>
      </c>
      <c r="K58" s="23"/>
      <c r="L58" s="23"/>
      <c r="M58" s="23"/>
      <c r="N58" s="23"/>
      <c r="O58" s="23"/>
      <c r="P58" s="23"/>
    </row>
    <row r="59" spans="1:16" s="22" customFormat="1" ht="13.5" thickBot="1" x14ac:dyDescent="0.25">
      <c r="A59" s="20"/>
      <c r="B59" s="15" t="s">
        <v>24</v>
      </c>
      <c r="C59" s="15">
        <f>STDEV(C52:C57)/SQRT(6)</f>
        <v>1.5349102398656547</v>
      </c>
      <c r="D59" s="15">
        <f t="shared" ref="C59:J59" si="13">STDEV(D52:D57)/SQRT(6)</f>
        <v>0.43577070933130779</v>
      </c>
      <c r="E59" s="15">
        <f>STDEV(E52:E57)/SQRT(2)</f>
        <v>0</v>
      </c>
      <c r="F59" s="15">
        <f>STDEV(F52:F57)/SQRT(2)</f>
        <v>0</v>
      </c>
      <c r="G59" s="15">
        <f>STDEV(G52:G57)/SQRT(5)</f>
        <v>2.0683287939783654</v>
      </c>
      <c r="H59" s="15">
        <f t="shared" si="13"/>
        <v>3.5677113734780259</v>
      </c>
      <c r="I59" s="15">
        <f>STDEV(I52:I57)/SQRT(2)</f>
        <v>0.29000000000000009</v>
      </c>
      <c r="J59" s="15">
        <f t="shared" si="13"/>
        <v>0.58915994809935945</v>
      </c>
      <c r="K59" s="23"/>
      <c r="L59" s="23"/>
      <c r="M59" s="23"/>
      <c r="N59" s="23"/>
      <c r="O59" s="23"/>
      <c r="P59" s="23"/>
    </row>
    <row r="60" spans="1:16" s="22" customFormat="1" ht="13.5" thickBot="1" x14ac:dyDescent="0.25">
      <c r="A60" s="3">
        <v>43</v>
      </c>
      <c r="B60" s="12" t="s">
        <v>7</v>
      </c>
      <c r="C60" s="12">
        <v>6.38</v>
      </c>
      <c r="D60" s="12">
        <v>4</v>
      </c>
      <c r="E60" s="12"/>
      <c r="F60" s="12">
        <v>4.2699999999999996</v>
      </c>
      <c r="G60" s="12">
        <v>40.700000000000003</v>
      </c>
      <c r="H60" s="12">
        <v>28.44</v>
      </c>
      <c r="I60" s="12">
        <v>2.04</v>
      </c>
      <c r="J60" s="12">
        <v>15.23</v>
      </c>
      <c r="K60" s="2"/>
      <c r="L60" s="2"/>
      <c r="M60" s="2"/>
      <c r="N60" s="2"/>
      <c r="O60" s="2"/>
      <c r="P60" s="2"/>
    </row>
    <row r="61" spans="1:16" s="22" customFormat="1" ht="13.5" thickBot="1" x14ac:dyDescent="0.25">
      <c r="A61" s="3">
        <v>44</v>
      </c>
      <c r="B61" s="12" t="s">
        <v>7</v>
      </c>
      <c r="C61" s="12">
        <v>0.35</v>
      </c>
      <c r="D61" s="12">
        <v>4.8</v>
      </c>
      <c r="E61" s="12"/>
      <c r="F61" s="12"/>
      <c r="G61" s="12">
        <v>28.05</v>
      </c>
      <c r="H61" s="12">
        <v>8.07</v>
      </c>
      <c r="I61" s="12"/>
      <c r="J61" s="12">
        <v>7.55</v>
      </c>
      <c r="K61" s="2"/>
      <c r="L61" s="2"/>
      <c r="M61" s="2"/>
      <c r="N61" s="2"/>
      <c r="O61" s="2"/>
      <c r="P61" s="2"/>
    </row>
    <row r="62" spans="1:16" s="22" customFormat="1" ht="13.5" thickBot="1" x14ac:dyDescent="0.25">
      <c r="A62" s="3">
        <v>45</v>
      </c>
      <c r="B62" s="12" t="s">
        <v>7</v>
      </c>
      <c r="C62" s="12">
        <v>6.38</v>
      </c>
      <c r="D62" s="12">
        <v>8.2100000000000009</v>
      </c>
      <c r="E62" s="12"/>
      <c r="F62" s="12">
        <v>10.64</v>
      </c>
      <c r="G62" s="12">
        <v>54.15</v>
      </c>
      <c r="H62" s="12">
        <v>20.87</v>
      </c>
      <c r="I62" s="12"/>
      <c r="J62" s="12">
        <v>12.19</v>
      </c>
      <c r="K62" s="2"/>
      <c r="L62" s="2"/>
      <c r="M62" s="2"/>
      <c r="N62" s="2"/>
      <c r="O62" s="2"/>
      <c r="P62" s="2"/>
    </row>
    <row r="63" spans="1:16" s="22" customFormat="1" ht="13.5" thickBot="1" x14ac:dyDescent="0.25">
      <c r="A63" s="3">
        <v>46</v>
      </c>
      <c r="B63" s="12" t="s">
        <v>7</v>
      </c>
      <c r="C63" s="12">
        <v>7.71</v>
      </c>
      <c r="D63" s="12">
        <v>2.02</v>
      </c>
      <c r="E63" s="12"/>
      <c r="F63" s="12">
        <v>7.82</v>
      </c>
      <c r="G63" s="12">
        <v>37.19</v>
      </c>
      <c r="H63" s="12">
        <v>30.21</v>
      </c>
      <c r="I63" s="12"/>
      <c r="J63" s="12">
        <v>14.46</v>
      </c>
      <c r="K63" s="2"/>
      <c r="L63" s="2"/>
      <c r="M63" s="2"/>
      <c r="N63" s="2"/>
      <c r="O63" s="2"/>
      <c r="P63" s="2"/>
    </row>
    <row r="64" spans="1:16" s="22" customFormat="1" ht="13.5" thickBot="1" x14ac:dyDescent="0.25">
      <c r="A64" s="3">
        <v>47</v>
      </c>
      <c r="B64" s="12" t="s">
        <v>7</v>
      </c>
      <c r="C64" s="12">
        <v>9.7100000000000009</v>
      </c>
      <c r="D64" s="12">
        <v>5.72</v>
      </c>
      <c r="E64" s="12"/>
      <c r="F64" s="12">
        <v>4.2699999999999996</v>
      </c>
      <c r="G64" s="12">
        <v>59.24</v>
      </c>
      <c r="H64" s="12">
        <v>16.68</v>
      </c>
      <c r="I64" s="12">
        <v>0.99</v>
      </c>
      <c r="J64" s="12">
        <v>13.52</v>
      </c>
      <c r="K64" s="2"/>
      <c r="L64" s="2"/>
      <c r="M64" s="2"/>
      <c r="N64" s="2"/>
      <c r="O64" s="2"/>
      <c r="P64" s="2"/>
    </row>
    <row r="65" spans="1:16" s="22" customFormat="1" x14ac:dyDescent="0.2">
      <c r="A65" s="3">
        <v>48</v>
      </c>
      <c r="B65" s="12" t="s">
        <v>7</v>
      </c>
      <c r="C65" s="12">
        <v>10.91</v>
      </c>
      <c r="D65" s="12">
        <v>0.24</v>
      </c>
      <c r="E65" s="12">
        <v>6.46</v>
      </c>
      <c r="F65" s="12"/>
      <c r="G65" s="12">
        <v>0.92</v>
      </c>
      <c r="H65" s="12">
        <v>32.799999999999997</v>
      </c>
      <c r="I65" s="12"/>
      <c r="J65" s="12">
        <v>12.26</v>
      </c>
      <c r="K65" s="2"/>
      <c r="L65" s="2"/>
      <c r="M65" s="2"/>
      <c r="N65" s="2"/>
      <c r="O65" s="2"/>
      <c r="P65" s="2"/>
    </row>
    <row r="66" spans="1:16" s="22" customFormat="1" x14ac:dyDescent="0.2">
      <c r="A66" s="21"/>
      <c r="B66" s="14" t="s">
        <v>23</v>
      </c>
      <c r="C66" s="14">
        <f t="shared" ref="C66:J66" si="14">AVERAGE(C60:C65)</f>
        <v>6.9066666666666663</v>
      </c>
      <c r="D66" s="14">
        <f t="shared" si="14"/>
        <v>4.165</v>
      </c>
      <c r="E66" s="14">
        <f t="shared" si="14"/>
        <v>6.46</v>
      </c>
      <c r="F66" s="14">
        <f t="shared" si="14"/>
        <v>6.75</v>
      </c>
      <c r="G66" s="14">
        <f t="shared" si="14"/>
        <v>36.708333333333336</v>
      </c>
      <c r="H66" s="14">
        <f t="shared" si="14"/>
        <v>22.844999999999999</v>
      </c>
      <c r="I66" s="14">
        <f t="shared" si="14"/>
        <v>1.5150000000000001</v>
      </c>
      <c r="J66" s="14">
        <f t="shared" si="14"/>
        <v>12.535000000000002</v>
      </c>
      <c r="K66" s="23"/>
      <c r="L66" s="23"/>
      <c r="M66" s="23"/>
      <c r="N66" s="23"/>
      <c r="O66" s="23"/>
      <c r="P66" s="23"/>
    </row>
    <row r="67" spans="1:16" s="22" customFormat="1" ht="13.5" thickBot="1" x14ac:dyDescent="0.25">
      <c r="A67" s="20"/>
      <c r="B67" s="15" t="s">
        <v>24</v>
      </c>
      <c r="C67" s="15">
        <f t="shared" ref="C67:J67" si="15">STDEV(C60:C65)/SQRT(6)</f>
        <v>1.5063790285906737</v>
      </c>
      <c r="D67" s="15">
        <f t="shared" si="15"/>
        <v>1.1433452380332612</v>
      </c>
      <c r="E67" s="15" t="e">
        <f>STDEV(E60:E65)/SQRT(1)</f>
        <v>#DIV/0!</v>
      </c>
      <c r="F67" s="15">
        <f>STDEV(F60:F65)/SQRT(4)</f>
        <v>1.543205538265507</v>
      </c>
      <c r="G67" s="15">
        <f t="shared" si="15"/>
        <v>8.5319491390368185</v>
      </c>
      <c r="H67" s="15">
        <f t="shared" si="15"/>
        <v>3.8507910442747608</v>
      </c>
      <c r="I67" s="15">
        <f>STDEV(I60:I65)/SQRT(2)</f>
        <v>0.5249999999999998</v>
      </c>
      <c r="J67" s="15">
        <f t="shared" si="15"/>
        <v>1.1103115178483285</v>
      </c>
      <c r="K67" s="23"/>
      <c r="L67" s="23"/>
      <c r="M67" s="23"/>
      <c r="N67" s="23"/>
      <c r="O67" s="23"/>
      <c r="P67" s="23"/>
    </row>
    <row r="68" spans="1:16" s="22" customFormat="1" ht="13.5" thickBot="1" x14ac:dyDescent="0.25">
      <c r="A68" s="3">
        <v>49</v>
      </c>
      <c r="B68" s="12" t="s">
        <v>8</v>
      </c>
      <c r="C68" s="12">
        <v>12.76</v>
      </c>
      <c r="D68" s="12">
        <v>0.92</v>
      </c>
      <c r="E68" s="12">
        <v>6.46</v>
      </c>
      <c r="F68" s="12">
        <v>4.2699999999999996</v>
      </c>
      <c r="G68" s="12">
        <v>9.43</v>
      </c>
      <c r="H68" s="12">
        <v>6.58</v>
      </c>
      <c r="I68" s="12">
        <v>2.2599999999999998</v>
      </c>
      <c r="J68" s="12">
        <v>10.99</v>
      </c>
      <c r="K68" s="2"/>
      <c r="L68" s="2"/>
      <c r="M68" s="2"/>
      <c r="N68" s="2"/>
      <c r="O68" s="2"/>
      <c r="P68" s="2"/>
    </row>
    <row r="69" spans="1:16" s="22" customFormat="1" ht="13.5" thickBot="1" x14ac:dyDescent="0.25">
      <c r="A69" s="3">
        <v>50</v>
      </c>
      <c r="B69" s="12" t="s">
        <v>8</v>
      </c>
      <c r="C69" s="12">
        <v>11.38</v>
      </c>
      <c r="D69" s="12">
        <v>33.299999999999997</v>
      </c>
      <c r="E69" s="12">
        <v>6.46</v>
      </c>
      <c r="F69" s="12"/>
      <c r="G69" s="12">
        <v>18.36</v>
      </c>
      <c r="H69" s="12">
        <v>6.58</v>
      </c>
      <c r="I69" s="12">
        <v>9.77</v>
      </c>
      <c r="J69" s="12">
        <v>15.42</v>
      </c>
      <c r="K69" s="2"/>
      <c r="L69" s="2"/>
      <c r="M69" s="2"/>
      <c r="N69" s="2"/>
      <c r="O69" s="2"/>
      <c r="P69" s="2"/>
    </row>
    <row r="70" spans="1:16" s="22" customFormat="1" ht="13.5" thickBot="1" x14ac:dyDescent="0.25">
      <c r="A70" s="3">
        <v>51</v>
      </c>
      <c r="B70" s="12" t="s">
        <v>8</v>
      </c>
      <c r="C70" s="12">
        <v>12.76</v>
      </c>
      <c r="D70" s="12">
        <v>2.38</v>
      </c>
      <c r="E70" s="12">
        <v>6.46</v>
      </c>
      <c r="F70" s="12">
        <v>1.69</v>
      </c>
      <c r="G70" s="12">
        <v>21.89</v>
      </c>
      <c r="H70" s="12">
        <v>22.85</v>
      </c>
      <c r="I70" s="12">
        <v>0.61</v>
      </c>
      <c r="J70" s="12">
        <v>11.37</v>
      </c>
      <c r="K70" s="2"/>
      <c r="L70" s="2"/>
      <c r="M70" s="2"/>
      <c r="N70" s="2"/>
      <c r="O70" s="2"/>
      <c r="P70" s="2"/>
    </row>
    <row r="71" spans="1:16" s="22" customFormat="1" ht="13.5" thickBot="1" x14ac:dyDescent="0.25">
      <c r="A71" s="3">
        <v>52</v>
      </c>
      <c r="B71" s="12" t="s">
        <v>8</v>
      </c>
      <c r="C71" s="12">
        <v>8.98</v>
      </c>
      <c r="D71" s="12">
        <v>8.85</v>
      </c>
      <c r="E71" s="12">
        <v>6.46</v>
      </c>
      <c r="F71" s="12">
        <v>1.69</v>
      </c>
      <c r="G71" s="12">
        <v>23.52</v>
      </c>
      <c r="H71" s="12">
        <v>6.58</v>
      </c>
      <c r="I71" s="12">
        <v>0.99</v>
      </c>
      <c r="J71" s="12">
        <v>16.04</v>
      </c>
      <c r="K71" s="2"/>
      <c r="L71" s="2"/>
      <c r="M71" s="2"/>
      <c r="N71" s="2"/>
      <c r="O71" s="2"/>
      <c r="P71" s="2"/>
    </row>
    <row r="72" spans="1:16" s="22" customFormat="1" ht="13.5" thickBot="1" x14ac:dyDescent="0.25">
      <c r="A72" s="3">
        <v>53</v>
      </c>
      <c r="B72" s="12" t="s">
        <v>8</v>
      </c>
      <c r="C72" s="12">
        <v>14.1</v>
      </c>
      <c r="D72" s="12">
        <v>22.1</v>
      </c>
      <c r="E72" s="12"/>
      <c r="F72" s="12">
        <v>10.64</v>
      </c>
      <c r="G72" s="12">
        <v>18.36</v>
      </c>
      <c r="H72" s="12">
        <v>77.19</v>
      </c>
      <c r="I72" s="12">
        <v>2.46</v>
      </c>
      <c r="J72" s="12">
        <v>12.69</v>
      </c>
      <c r="K72" s="2"/>
      <c r="L72" s="2"/>
      <c r="M72" s="2"/>
      <c r="N72" s="2"/>
      <c r="O72" s="2"/>
      <c r="P72" s="2"/>
    </row>
    <row r="73" spans="1:16" s="22" customFormat="1" x14ac:dyDescent="0.2">
      <c r="A73" s="3">
        <v>54</v>
      </c>
      <c r="B73" s="12" t="s">
        <v>8</v>
      </c>
      <c r="C73" s="12">
        <v>10.44</v>
      </c>
      <c r="D73" s="12">
        <v>2.4300000000000002</v>
      </c>
      <c r="E73" s="12"/>
      <c r="F73" s="12">
        <v>7.82</v>
      </c>
      <c r="G73" s="12">
        <v>27.33</v>
      </c>
      <c r="H73" s="12">
        <v>22.85</v>
      </c>
      <c r="I73" s="12">
        <v>0.99</v>
      </c>
      <c r="J73" s="12">
        <v>14.59</v>
      </c>
      <c r="K73" s="2"/>
      <c r="L73" s="2"/>
      <c r="M73" s="2"/>
      <c r="N73" s="2"/>
      <c r="O73" s="2"/>
      <c r="P73" s="2"/>
    </row>
    <row r="74" spans="1:16" s="22" customFormat="1" x14ac:dyDescent="0.2">
      <c r="A74" s="21"/>
      <c r="B74" s="14" t="s">
        <v>23</v>
      </c>
      <c r="C74" s="14">
        <f>AVERAGE(C68:C73)</f>
        <v>11.736666666666666</v>
      </c>
      <c r="D74" s="14">
        <f t="shared" ref="C74:J74" si="16">AVERAGE(D68:D73)</f>
        <v>11.663333333333336</v>
      </c>
      <c r="E74" s="14">
        <f t="shared" si="16"/>
        <v>6.46</v>
      </c>
      <c r="F74" s="14">
        <f t="shared" si="16"/>
        <v>5.2219999999999995</v>
      </c>
      <c r="G74" s="14">
        <f t="shared" si="16"/>
        <v>19.815000000000001</v>
      </c>
      <c r="H74" s="14">
        <f t="shared" si="16"/>
        <v>23.771666666666665</v>
      </c>
      <c r="I74" s="14">
        <f t="shared" si="16"/>
        <v>2.8466666666666662</v>
      </c>
      <c r="J74" s="14">
        <f t="shared" si="16"/>
        <v>13.516666666666667</v>
      </c>
      <c r="K74" s="23"/>
      <c r="L74" s="23"/>
      <c r="M74" s="23"/>
      <c r="N74" s="23"/>
      <c r="O74" s="23"/>
      <c r="P74" s="23"/>
    </row>
    <row r="75" spans="1:16" s="22" customFormat="1" ht="13.5" thickBot="1" x14ac:dyDescent="0.25">
      <c r="A75" s="20"/>
      <c r="B75" s="15" t="s">
        <v>24</v>
      </c>
      <c r="C75" s="15">
        <f>STDEV(C68:C73)/SQRT(6)</f>
        <v>0.75470818495922054</v>
      </c>
      <c r="D75" s="15">
        <f t="shared" ref="C75:J75" si="17">STDEV(D68:D73)/SQRT(6)</f>
        <v>5.3908506852918023</v>
      </c>
      <c r="E75" s="15">
        <f>STDEV(E68:E73)/SQRT(4)</f>
        <v>0</v>
      </c>
      <c r="F75" s="15">
        <f>STDEV(F68:F73)/SQRT(5)</f>
        <v>1.7601232911361635</v>
      </c>
      <c r="G75" s="15">
        <f t="shared" si="17"/>
        <v>2.4939269569629845</v>
      </c>
      <c r="H75" s="15">
        <f t="shared" si="17"/>
        <v>11.168224990769325</v>
      </c>
      <c r="I75" s="15">
        <f t="shared" si="17"/>
        <v>1.4180189624182666</v>
      </c>
      <c r="J75" s="15">
        <f t="shared" si="17"/>
        <v>0.87211492616766839</v>
      </c>
      <c r="K75" s="23"/>
      <c r="L75" s="23"/>
      <c r="M75" s="23"/>
      <c r="N75" s="23"/>
      <c r="O75" s="23"/>
      <c r="P75" s="23"/>
    </row>
    <row r="76" spans="1:16" s="22" customFormat="1" ht="13.5" thickBot="1" x14ac:dyDescent="0.25">
      <c r="A76" s="3">
        <v>55</v>
      </c>
      <c r="B76" s="12" t="s">
        <v>9</v>
      </c>
      <c r="C76" s="12">
        <v>9.9600000000000009</v>
      </c>
      <c r="D76" s="12">
        <v>4.4800000000000004</v>
      </c>
      <c r="E76" s="12">
        <v>9.49</v>
      </c>
      <c r="F76" s="12">
        <v>4.2699999999999996</v>
      </c>
      <c r="G76" s="12">
        <v>14.34</v>
      </c>
      <c r="H76" s="12">
        <v>38.57</v>
      </c>
      <c r="I76" s="12">
        <v>2.56</v>
      </c>
      <c r="J76" s="12">
        <v>14.72</v>
      </c>
      <c r="K76" s="2"/>
      <c r="L76" s="2"/>
      <c r="M76" s="2"/>
      <c r="N76" s="2"/>
      <c r="O76" s="2"/>
      <c r="P76" s="2"/>
    </row>
    <row r="77" spans="1:16" s="22" customFormat="1" ht="13.5" thickBot="1" x14ac:dyDescent="0.25">
      <c r="A77" s="3">
        <v>56</v>
      </c>
      <c r="B77" s="12" t="s">
        <v>9</v>
      </c>
      <c r="C77" s="12">
        <v>17.52</v>
      </c>
      <c r="D77" s="12">
        <v>0.24</v>
      </c>
      <c r="E77" s="12">
        <v>6.46</v>
      </c>
      <c r="F77" s="12"/>
      <c r="G77" s="12">
        <v>12.04</v>
      </c>
      <c r="H77" s="12">
        <v>33.65</v>
      </c>
      <c r="I77" s="12"/>
      <c r="J77" s="12">
        <v>10.44</v>
      </c>
      <c r="K77" s="2"/>
      <c r="L77" s="2"/>
      <c r="M77" s="2"/>
      <c r="N77" s="2"/>
      <c r="O77" s="2"/>
      <c r="P77" s="2"/>
    </row>
    <row r="78" spans="1:16" s="22" customFormat="1" ht="13.5" thickBot="1" x14ac:dyDescent="0.25">
      <c r="A78" s="3">
        <v>57</v>
      </c>
      <c r="B78" s="12" t="s">
        <v>9</v>
      </c>
      <c r="C78" s="12">
        <v>16.89</v>
      </c>
      <c r="D78" s="12">
        <v>1.51</v>
      </c>
      <c r="E78" s="12"/>
      <c r="F78" s="12">
        <v>4.2699999999999996</v>
      </c>
      <c r="G78" s="12">
        <v>9.43</v>
      </c>
      <c r="H78" s="12">
        <v>33.65</v>
      </c>
      <c r="I78" s="12"/>
      <c r="J78" s="12">
        <v>11.82</v>
      </c>
      <c r="K78" s="2"/>
      <c r="L78" s="2"/>
      <c r="M78" s="2"/>
      <c r="N78" s="2"/>
      <c r="O78" s="2"/>
      <c r="P78" s="2"/>
    </row>
    <row r="79" spans="1:16" s="22" customFormat="1" ht="13.5" thickBot="1" x14ac:dyDescent="0.25">
      <c r="A79" s="3">
        <v>58</v>
      </c>
      <c r="B79" s="12" t="s">
        <v>9</v>
      </c>
      <c r="C79" s="12">
        <v>11.85</v>
      </c>
      <c r="D79" s="12">
        <v>2.11</v>
      </c>
      <c r="E79" s="12"/>
      <c r="F79" s="12"/>
      <c r="G79" s="12"/>
      <c r="H79" s="12">
        <v>31.95</v>
      </c>
      <c r="I79" s="12">
        <v>2.2599999999999998</v>
      </c>
      <c r="J79" s="12">
        <v>15.36</v>
      </c>
      <c r="K79" s="2"/>
      <c r="L79" s="2"/>
      <c r="M79" s="2"/>
      <c r="N79" s="2"/>
      <c r="O79" s="2"/>
      <c r="P79" s="2"/>
    </row>
    <row r="80" spans="1:16" s="22" customFormat="1" ht="13.5" thickBot="1" x14ac:dyDescent="0.25">
      <c r="A80" s="3">
        <v>59</v>
      </c>
      <c r="B80" s="12" t="s">
        <v>9</v>
      </c>
      <c r="C80" s="12">
        <v>5.55</v>
      </c>
      <c r="D80" s="12">
        <v>1.82</v>
      </c>
      <c r="E80" s="12"/>
      <c r="F80" s="12">
        <v>4.2699999999999996</v>
      </c>
      <c r="G80" s="12">
        <v>12.04</v>
      </c>
      <c r="H80" s="12">
        <v>22.85</v>
      </c>
      <c r="I80" s="12"/>
      <c r="J80" s="12">
        <v>12.19</v>
      </c>
      <c r="K80" s="2"/>
      <c r="L80" s="2"/>
      <c r="M80" s="2"/>
      <c r="N80" s="2"/>
      <c r="O80" s="2"/>
      <c r="P80" s="2"/>
    </row>
    <row r="81" spans="1:16" s="22" customFormat="1" x14ac:dyDescent="0.2">
      <c r="A81" s="3">
        <v>60</v>
      </c>
      <c r="B81" s="12" t="s">
        <v>9</v>
      </c>
      <c r="C81" s="12">
        <v>11.15</v>
      </c>
      <c r="D81" s="12">
        <v>2.97</v>
      </c>
      <c r="E81" s="12">
        <v>15.17</v>
      </c>
      <c r="F81" s="12"/>
      <c r="G81" s="12">
        <v>9.43</v>
      </c>
      <c r="H81" s="12">
        <v>15.57</v>
      </c>
      <c r="I81" s="12"/>
      <c r="J81" s="12">
        <v>11.22</v>
      </c>
      <c r="K81" s="2"/>
      <c r="L81" s="2"/>
      <c r="M81" s="2"/>
      <c r="N81" s="2"/>
      <c r="O81" s="2"/>
      <c r="P81" s="2"/>
    </row>
    <row r="82" spans="1:16" s="22" customFormat="1" x14ac:dyDescent="0.2">
      <c r="A82" s="21"/>
      <c r="B82" s="14" t="s">
        <v>23</v>
      </c>
      <c r="C82" s="14">
        <f t="shared" ref="C82:J82" si="18">AVERAGE(C76:C81)</f>
        <v>12.153333333333334</v>
      </c>
      <c r="D82" s="14">
        <f t="shared" si="18"/>
        <v>2.1883333333333335</v>
      </c>
      <c r="E82" s="14">
        <f t="shared" si="18"/>
        <v>10.373333333333333</v>
      </c>
      <c r="F82" s="14">
        <f t="shared" si="18"/>
        <v>4.2699999999999996</v>
      </c>
      <c r="G82" s="14">
        <f t="shared" si="18"/>
        <v>11.456</v>
      </c>
      <c r="H82" s="14">
        <f t="shared" si="18"/>
        <v>29.373333333333331</v>
      </c>
      <c r="I82" s="14">
        <f t="shared" si="18"/>
        <v>2.41</v>
      </c>
      <c r="J82" s="14">
        <f t="shared" si="18"/>
        <v>12.625</v>
      </c>
      <c r="K82" s="23"/>
      <c r="L82" s="23"/>
      <c r="M82" s="23"/>
      <c r="N82" s="23"/>
      <c r="O82" s="23"/>
      <c r="P82" s="23"/>
    </row>
    <row r="83" spans="1:16" s="22" customFormat="1" ht="13.5" thickBot="1" x14ac:dyDescent="0.25">
      <c r="A83" s="20"/>
      <c r="B83" s="15" t="s">
        <v>24</v>
      </c>
      <c r="C83" s="15">
        <f t="shared" ref="C83:J83" si="19">STDEV(C76:C81)/SQRT(6)</f>
        <v>1.8325804514703077</v>
      </c>
      <c r="D83" s="15">
        <f t="shared" si="19"/>
        <v>0.58482713495337935</v>
      </c>
      <c r="E83" s="15">
        <f>STDEV(E76:E81)/SQRT(3)</f>
        <v>2.55285678755738</v>
      </c>
      <c r="F83" s="15">
        <f>STDEV(F76:F81)/SQRT(3)</f>
        <v>0</v>
      </c>
      <c r="G83" s="15">
        <f>STDEV(G76:G81)/SQRT(5)</f>
        <v>0.9276022854650563</v>
      </c>
      <c r="H83" s="15">
        <f t="shared" si="19"/>
        <v>3.4683499118617132</v>
      </c>
      <c r="I83" s="15">
        <f>STDEV(I76:I81)/SQRT(2)</f>
        <v>0.15000000000000013</v>
      </c>
      <c r="J83" s="15">
        <f t="shared" si="19"/>
        <v>0.80528980290741936</v>
      </c>
      <c r="K83" s="23"/>
      <c r="L83" s="23"/>
      <c r="M83" s="23"/>
      <c r="N83" s="23"/>
      <c r="O83" s="23"/>
      <c r="P83" s="23"/>
    </row>
    <row r="84" spans="1:16" s="22" customFormat="1" ht="13.5" thickBot="1" x14ac:dyDescent="0.25">
      <c r="A84" s="3">
        <v>61</v>
      </c>
      <c r="B84" s="12" t="s">
        <v>10</v>
      </c>
      <c r="C84" s="12">
        <v>14.76</v>
      </c>
      <c r="D84" s="12">
        <v>16.97</v>
      </c>
      <c r="E84" s="12">
        <v>13.56</v>
      </c>
      <c r="F84" s="12"/>
      <c r="G84" s="12">
        <v>9.43</v>
      </c>
      <c r="H84" s="12">
        <v>36.950000000000003</v>
      </c>
      <c r="I84" s="12"/>
      <c r="J84" s="12">
        <v>10.28</v>
      </c>
      <c r="K84" s="2"/>
      <c r="L84" s="2"/>
      <c r="M84" s="2"/>
      <c r="N84" s="2"/>
      <c r="O84" s="2"/>
      <c r="P84" s="2"/>
    </row>
    <row r="85" spans="1:16" s="22" customFormat="1" ht="13.5" thickBot="1" x14ac:dyDescent="0.25">
      <c r="A85" s="3">
        <v>62</v>
      </c>
      <c r="B85" s="12" t="s">
        <v>10</v>
      </c>
      <c r="C85" s="12">
        <v>6.92</v>
      </c>
      <c r="D85" s="12">
        <v>7.34</v>
      </c>
      <c r="E85" s="12">
        <v>9.49</v>
      </c>
      <c r="F85" s="12"/>
      <c r="G85" s="12"/>
      <c r="H85" s="12">
        <v>9.4600000000000009</v>
      </c>
      <c r="I85" s="12"/>
      <c r="J85" s="12">
        <v>7.65</v>
      </c>
      <c r="K85" s="2"/>
      <c r="L85" s="2"/>
      <c r="M85" s="2"/>
      <c r="N85" s="2"/>
      <c r="O85" s="2"/>
      <c r="P85" s="2"/>
    </row>
    <row r="86" spans="1:16" s="22" customFormat="1" ht="13.5" thickBot="1" x14ac:dyDescent="0.25">
      <c r="A86" s="3">
        <v>63</v>
      </c>
      <c r="B86" s="12" t="s">
        <v>10</v>
      </c>
      <c r="C86" s="12">
        <v>14.97</v>
      </c>
      <c r="D86" s="12">
        <v>10.96</v>
      </c>
      <c r="E86" s="12">
        <v>16.61</v>
      </c>
      <c r="F86" s="12"/>
      <c r="G86" s="12">
        <v>0.92</v>
      </c>
      <c r="H86" s="12">
        <v>12.04</v>
      </c>
      <c r="I86" s="12">
        <v>0.61</v>
      </c>
      <c r="J86" s="12">
        <v>10.75</v>
      </c>
      <c r="K86" s="2"/>
      <c r="L86" s="2"/>
      <c r="M86" s="2"/>
      <c r="N86" s="2"/>
      <c r="O86" s="2"/>
      <c r="P86" s="2"/>
    </row>
    <row r="87" spans="1:16" s="22" customFormat="1" ht="13.5" thickBot="1" x14ac:dyDescent="0.25">
      <c r="A87" s="3">
        <v>64</v>
      </c>
      <c r="B87" s="12" t="s">
        <v>10</v>
      </c>
      <c r="C87" s="12">
        <v>8.73</v>
      </c>
      <c r="D87" s="12">
        <v>95.6</v>
      </c>
      <c r="E87" s="12">
        <v>26.47</v>
      </c>
      <c r="F87" s="12"/>
      <c r="G87" s="12">
        <v>6.24</v>
      </c>
      <c r="H87" s="12">
        <v>16.68</v>
      </c>
      <c r="I87" s="12">
        <v>0.99</v>
      </c>
      <c r="J87" s="12">
        <v>14.2</v>
      </c>
      <c r="K87" s="2"/>
      <c r="L87" s="2"/>
      <c r="M87" s="2"/>
      <c r="N87" s="2"/>
      <c r="O87" s="2"/>
      <c r="P87" s="2"/>
    </row>
    <row r="88" spans="1:16" s="22" customFormat="1" ht="13.5" thickBot="1" x14ac:dyDescent="0.25">
      <c r="A88" s="3">
        <v>65</v>
      </c>
      <c r="B88" s="12" t="s">
        <v>10</v>
      </c>
      <c r="C88" s="12">
        <v>14.76</v>
      </c>
      <c r="D88" s="12">
        <v>0.92</v>
      </c>
      <c r="E88" s="12">
        <v>6.46</v>
      </c>
      <c r="F88" s="12"/>
      <c r="G88" s="12"/>
      <c r="H88" s="12">
        <v>19.86</v>
      </c>
      <c r="I88" s="12"/>
      <c r="J88" s="12">
        <v>8.58</v>
      </c>
      <c r="K88" s="2"/>
      <c r="L88" s="2"/>
      <c r="M88" s="2"/>
      <c r="N88" s="2"/>
      <c r="O88" s="2"/>
      <c r="P88" s="2"/>
    </row>
    <row r="89" spans="1:16" s="22" customFormat="1" x14ac:dyDescent="0.2">
      <c r="A89" s="3">
        <v>66</v>
      </c>
      <c r="B89" s="12" t="s">
        <v>10</v>
      </c>
      <c r="C89" s="12">
        <v>18.55</v>
      </c>
      <c r="D89" s="12">
        <v>24.94</v>
      </c>
      <c r="E89" s="12">
        <v>15.17</v>
      </c>
      <c r="F89" s="12"/>
      <c r="G89" s="12">
        <v>14.34</v>
      </c>
      <c r="H89" s="12">
        <v>40.15</v>
      </c>
      <c r="I89" s="12"/>
      <c r="J89" s="12">
        <v>11.82</v>
      </c>
      <c r="K89" s="2"/>
      <c r="L89" s="2"/>
      <c r="M89" s="2"/>
      <c r="N89" s="2"/>
      <c r="O89" s="2"/>
      <c r="P89" s="2"/>
    </row>
    <row r="90" spans="1:16" s="22" customFormat="1" x14ac:dyDescent="0.2">
      <c r="A90" s="21"/>
      <c r="B90" s="14" t="s">
        <v>23</v>
      </c>
      <c r="C90" s="14">
        <f t="shared" ref="C90:J90" si="20">AVERAGE(C84:C89)</f>
        <v>13.115</v>
      </c>
      <c r="D90" s="14">
        <f t="shared" si="20"/>
        <v>26.121666666666666</v>
      </c>
      <c r="E90" s="14">
        <f t="shared" si="20"/>
        <v>14.626666666666665</v>
      </c>
      <c r="F90" s="14" t="e">
        <f t="shared" si="20"/>
        <v>#DIV/0!</v>
      </c>
      <c r="G90" s="14">
        <f t="shared" si="20"/>
        <v>7.7324999999999999</v>
      </c>
      <c r="H90" s="14">
        <f t="shared" si="20"/>
        <v>22.52333333333333</v>
      </c>
      <c r="I90" s="14">
        <f t="shared" si="20"/>
        <v>0.8</v>
      </c>
      <c r="J90" s="14">
        <f t="shared" si="20"/>
        <v>10.546666666666665</v>
      </c>
      <c r="K90" s="23"/>
      <c r="L90" s="23"/>
      <c r="M90" s="23"/>
      <c r="N90" s="23"/>
      <c r="O90" s="23"/>
      <c r="P90" s="23"/>
    </row>
    <row r="91" spans="1:16" s="22" customFormat="1" ht="13.5" thickBot="1" x14ac:dyDescent="0.25">
      <c r="A91" s="20"/>
      <c r="B91" s="15" t="s">
        <v>24</v>
      </c>
      <c r="C91" s="15">
        <f>STDEV(C84:C89)/SQRT(6)</f>
        <v>1.7888408723714571</v>
      </c>
      <c r="D91" s="15">
        <f t="shared" ref="C91:J91" si="21">STDEV(D84:D89)/SQRT(6)</f>
        <v>14.294683491113442</v>
      </c>
      <c r="E91" s="15">
        <f t="shared" si="21"/>
        <v>2.8208209994806688</v>
      </c>
      <c r="F91" s="15" t="e">
        <f t="shared" si="21"/>
        <v>#DIV/0!</v>
      </c>
      <c r="G91" s="15">
        <f>STDEV(G84:G89)/SQRT(4)</f>
        <v>2.8162959568672226</v>
      </c>
      <c r="H91" s="15">
        <f t="shared" si="21"/>
        <v>5.2934454228266574</v>
      </c>
      <c r="I91" s="15">
        <f>STDEV(I84:I89)/SQRT(2)</f>
        <v>0.18999999999999947</v>
      </c>
      <c r="J91" s="15">
        <f t="shared" si="21"/>
        <v>0.95462267123950628</v>
      </c>
      <c r="K91" s="23"/>
      <c r="L91" s="23"/>
      <c r="M91" s="23"/>
      <c r="N91" s="23"/>
      <c r="O91" s="23"/>
      <c r="P91" s="23"/>
    </row>
    <row r="92" spans="1:16" s="22" customFormat="1" ht="13.5" thickBot="1" x14ac:dyDescent="0.25">
      <c r="A92" s="3">
        <v>67</v>
      </c>
      <c r="B92" s="12" t="s">
        <v>11</v>
      </c>
      <c r="C92" s="12">
        <v>13.66</v>
      </c>
      <c r="D92" s="12">
        <v>2.97</v>
      </c>
      <c r="E92" s="12">
        <v>15.91</v>
      </c>
      <c r="F92" s="12">
        <v>7.82</v>
      </c>
      <c r="G92" s="12">
        <v>0.92</v>
      </c>
      <c r="H92" s="12">
        <v>19.86</v>
      </c>
      <c r="I92" s="12"/>
      <c r="J92" s="12">
        <v>11.07</v>
      </c>
      <c r="K92" s="2"/>
      <c r="L92" s="2"/>
      <c r="M92" s="2"/>
      <c r="N92" s="2"/>
      <c r="O92" s="2"/>
      <c r="P92" s="2"/>
    </row>
    <row r="93" spans="1:16" s="22" customFormat="1" ht="13.5" thickBot="1" x14ac:dyDescent="0.25">
      <c r="A93" s="3">
        <v>68</v>
      </c>
      <c r="B93" s="12" t="s">
        <v>11</v>
      </c>
      <c r="C93" s="12">
        <v>7.18</v>
      </c>
      <c r="D93" s="12">
        <v>3.93</v>
      </c>
      <c r="E93" s="12">
        <v>24.29</v>
      </c>
      <c r="F93" s="12"/>
      <c r="G93" s="12"/>
      <c r="H93" s="12"/>
      <c r="I93" s="12"/>
      <c r="J93" s="12">
        <v>11.22</v>
      </c>
      <c r="K93" s="2"/>
      <c r="L93" s="2"/>
      <c r="M93" s="2"/>
      <c r="N93" s="2"/>
      <c r="O93" s="2"/>
      <c r="P93" s="2"/>
    </row>
    <row r="94" spans="1:16" s="22" customFormat="1" ht="13.5" thickBot="1" x14ac:dyDescent="0.25">
      <c r="A94" s="3">
        <v>69</v>
      </c>
      <c r="B94" s="12" t="s">
        <v>11</v>
      </c>
      <c r="C94" s="12">
        <v>9.4700000000000006</v>
      </c>
      <c r="D94" s="12">
        <v>19.649999999999999</v>
      </c>
      <c r="E94" s="12">
        <v>38.21</v>
      </c>
      <c r="F94" s="12">
        <v>4.2699999999999996</v>
      </c>
      <c r="G94" s="12">
        <v>23.52</v>
      </c>
      <c r="H94" s="12">
        <v>68.37</v>
      </c>
      <c r="I94" s="12">
        <v>3.7</v>
      </c>
      <c r="J94" s="12">
        <v>15.86</v>
      </c>
      <c r="K94" s="2"/>
      <c r="L94" s="2"/>
      <c r="M94" s="2"/>
      <c r="N94" s="2"/>
      <c r="O94" s="2"/>
      <c r="P94" s="2"/>
    </row>
    <row r="95" spans="1:16" s="22" customFormat="1" ht="13.5" thickBot="1" x14ac:dyDescent="0.25">
      <c r="A95" s="3">
        <v>70</v>
      </c>
      <c r="B95" s="12" t="s">
        <v>11</v>
      </c>
      <c r="C95" s="12">
        <v>10.68</v>
      </c>
      <c r="D95" s="12">
        <v>2.29</v>
      </c>
      <c r="E95" s="12">
        <v>58.82</v>
      </c>
      <c r="F95" s="12">
        <v>4.2699999999999996</v>
      </c>
      <c r="G95" s="12">
        <v>0.92</v>
      </c>
      <c r="H95" s="12">
        <v>12.04</v>
      </c>
      <c r="I95" s="12"/>
      <c r="J95" s="12">
        <v>14.33</v>
      </c>
      <c r="K95" s="2"/>
      <c r="L95" s="2"/>
      <c r="M95" s="2"/>
      <c r="N95" s="2"/>
      <c r="O95" s="2"/>
      <c r="P95" s="2"/>
    </row>
    <row r="96" spans="1:16" s="22" customFormat="1" ht="13.5" thickBot="1" x14ac:dyDescent="0.25">
      <c r="A96" s="3">
        <v>71</v>
      </c>
      <c r="B96" s="12" t="s">
        <v>11</v>
      </c>
      <c r="C96" s="12">
        <v>11.38</v>
      </c>
      <c r="D96" s="12">
        <v>16.75</v>
      </c>
      <c r="E96" s="12">
        <v>11.72</v>
      </c>
      <c r="F96" s="12"/>
      <c r="G96" s="12"/>
      <c r="H96" s="12">
        <v>38.57</v>
      </c>
      <c r="I96" s="12"/>
      <c r="J96" s="12">
        <v>9.6199999999999992</v>
      </c>
      <c r="K96" s="2"/>
      <c r="L96" s="2"/>
      <c r="M96" s="2"/>
      <c r="N96" s="2"/>
      <c r="O96" s="2"/>
      <c r="P96" s="2"/>
    </row>
    <row r="97" spans="1:16" s="22" customFormat="1" x14ac:dyDescent="0.2">
      <c r="A97" s="3">
        <v>72</v>
      </c>
      <c r="B97" s="12" t="s">
        <v>11</v>
      </c>
      <c r="C97" s="12">
        <v>12.76</v>
      </c>
      <c r="D97" s="12">
        <v>3.86</v>
      </c>
      <c r="E97" s="12">
        <v>17.93</v>
      </c>
      <c r="F97" s="12"/>
      <c r="G97" s="12">
        <v>12.04</v>
      </c>
      <c r="H97" s="12">
        <v>22.85</v>
      </c>
      <c r="I97" s="12"/>
      <c r="J97" s="12">
        <v>10.119999999999999</v>
      </c>
      <c r="K97" s="2"/>
      <c r="L97" s="2"/>
      <c r="M97" s="2"/>
      <c r="N97" s="2"/>
      <c r="O97" s="2"/>
      <c r="P97" s="2"/>
    </row>
    <row r="98" spans="1:16" s="22" customFormat="1" x14ac:dyDescent="0.2">
      <c r="A98" s="21"/>
      <c r="B98" s="14" t="s">
        <v>23</v>
      </c>
      <c r="C98" s="14">
        <f t="shared" ref="C98:J98" si="22">AVERAGE(C92:C97)</f>
        <v>10.855000000000002</v>
      </c>
      <c r="D98" s="14">
        <f t="shared" si="22"/>
        <v>8.2416666666666654</v>
      </c>
      <c r="E98" s="14">
        <f t="shared" si="22"/>
        <v>27.813333333333333</v>
      </c>
      <c r="F98" s="14">
        <f t="shared" si="22"/>
        <v>5.4533333333333331</v>
      </c>
      <c r="G98" s="14">
        <f t="shared" si="22"/>
        <v>9.3500000000000014</v>
      </c>
      <c r="H98" s="14">
        <f t="shared" si="22"/>
        <v>32.338000000000001</v>
      </c>
      <c r="I98" s="14">
        <f t="shared" si="22"/>
        <v>3.7</v>
      </c>
      <c r="J98" s="14">
        <f t="shared" si="22"/>
        <v>12.036666666666667</v>
      </c>
      <c r="K98" s="23"/>
      <c r="L98" s="23"/>
      <c r="M98" s="23"/>
      <c r="N98" s="23"/>
      <c r="O98" s="23"/>
      <c r="P98" s="23"/>
    </row>
    <row r="99" spans="1:16" s="22" customFormat="1" ht="13.5" thickBot="1" x14ac:dyDescent="0.25">
      <c r="A99" s="20"/>
      <c r="B99" s="15" t="s">
        <v>24</v>
      </c>
      <c r="C99" s="15">
        <f t="shared" ref="C99:J99" si="23">STDEV(C92:C97)/SQRT(6)</f>
        <v>0.95266555866508629</v>
      </c>
      <c r="D99" s="15">
        <f t="shared" si="23"/>
        <v>3.1809017764010115</v>
      </c>
      <c r="E99" s="15">
        <f t="shared" si="23"/>
        <v>7.2578301011926305</v>
      </c>
      <c r="F99" s="15">
        <f>STDEV(F92:F97)/SQRT(3)</f>
        <v>1.1833333333333347</v>
      </c>
      <c r="G99" s="15">
        <f>STDEV(G92:G97)/SQRT(4)</f>
        <v>5.4018114245747837</v>
      </c>
      <c r="H99" s="15">
        <f>STDEV(H92:H97)/SQRT(5)</f>
        <v>9.9871774791479542</v>
      </c>
      <c r="I99" s="15" t="e">
        <f>STDEV(I92:I97)/SQRT(1)</f>
        <v>#DIV/0!</v>
      </c>
      <c r="J99" s="15">
        <f t="shared" si="23"/>
        <v>1.0164076172699827</v>
      </c>
      <c r="K99" s="23"/>
      <c r="L99" s="23"/>
      <c r="M99" s="23"/>
      <c r="N99" s="23"/>
      <c r="O99" s="23"/>
      <c r="P99" s="23"/>
    </row>
    <row r="100" spans="1:16" s="22" customFormat="1" ht="13.5" thickBot="1" x14ac:dyDescent="0.25">
      <c r="A100" s="3">
        <v>73</v>
      </c>
      <c r="B100" s="12" t="s">
        <v>12</v>
      </c>
      <c r="C100" s="12">
        <v>5.26</v>
      </c>
      <c r="D100" s="12">
        <v>24.08</v>
      </c>
      <c r="E100" s="12">
        <v>11.72</v>
      </c>
      <c r="F100" s="12"/>
      <c r="G100" s="12"/>
      <c r="H100" s="12"/>
      <c r="I100" s="12"/>
      <c r="J100" s="12">
        <v>10.6</v>
      </c>
      <c r="K100" s="2"/>
      <c r="L100" s="2"/>
      <c r="M100" s="2"/>
      <c r="N100" s="2"/>
      <c r="O100" s="2"/>
      <c r="P100" s="2"/>
    </row>
    <row r="101" spans="1:16" s="22" customFormat="1" ht="13.5" thickBot="1" x14ac:dyDescent="0.25">
      <c r="A101" s="3">
        <v>74</v>
      </c>
      <c r="B101" s="12" t="s">
        <v>12</v>
      </c>
      <c r="C101" s="12">
        <v>10.91</v>
      </c>
      <c r="D101" s="12">
        <v>3.05</v>
      </c>
      <c r="E101" s="12">
        <v>11.72</v>
      </c>
      <c r="F101" s="12"/>
      <c r="G101" s="12"/>
      <c r="H101" s="12">
        <v>13.26</v>
      </c>
      <c r="I101" s="12"/>
      <c r="J101" s="12">
        <v>8.76</v>
      </c>
      <c r="K101" s="2"/>
      <c r="L101" s="2"/>
      <c r="M101" s="2"/>
      <c r="N101" s="2"/>
      <c r="O101" s="2"/>
      <c r="P101" s="2"/>
    </row>
    <row r="102" spans="1:16" s="22" customFormat="1" ht="13.5" thickBot="1" x14ac:dyDescent="0.25">
      <c r="A102" s="3">
        <v>75</v>
      </c>
      <c r="B102" s="12" t="s">
        <v>12</v>
      </c>
      <c r="C102" s="12">
        <v>19.37</v>
      </c>
      <c r="D102" s="12">
        <v>34.22</v>
      </c>
      <c r="E102" s="12">
        <v>41.68</v>
      </c>
      <c r="F102" s="12">
        <v>4.2699999999999996</v>
      </c>
      <c r="G102" s="12">
        <v>18.36</v>
      </c>
      <c r="H102" s="12">
        <v>56.34</v>
      </c>
      <c r="I102" s="12">
        <v>2.04</v>
      </c>
      <c r="J102" s="12">
        <v>12.19</v>
      </c>
      <c r="K102" s="2"/>
      <c r="L102" s="2"/>
      <c r="M102" s="2"/>
      <c r="N102" s="2"/>
      <c r="O102" s="2"/>
      <c r="P102" s="2"/>
    </row>
    <row r="103" spans="1:16" s="22" customFormat="1" ht="13.5" thickBot="1" x14ac:dyDescent="0.25">
      <c r="A103" s="3">
        <v>76</v>
      </c>
      <c r="B103" s="12" t="s">
        <v>12</v>
      </c>
      <c r="C103" s="12">
        <v>6.38</v>
      </c>
      <c r="D103" s="12">
        <v>4.54</v>
      </c>
      <c r="E103" s="12">
        <v>13.56</v>
      </c>
      <c r="F103" s="12"/>
      <c r="G103" s="12">
        <v>14.34</v>
      </c>
      <c r="H103" s="12">
        <v>49.96</v>
      </c>
      <c r="I103" s="12"/>
      <c r="J103" s="12">
        <v>7.84</v>
      </c>
      <c r="K103" s="2"/>
      <c r="L103" s="2"/>
      <c r="M103" s="2"/>
      <c r="N103" s="2"/>
      <c r="O103" s="2"/>
      <c r="P103" s="2"/>
    </row>
    <row r="104" spans="1:16" s="22" customFormat="1" ht="13.5" thickBot="1" x14ac:dyDescent="0.25">
      <c r="A104" s="3">
        <v>77</v>
      </c>
      <c r="B104" s="12" t="s">
        <v>12</v>
      </c>
      <c r="C104" s="12">
        <v>16.68</v>
      </c>
      <c r="D104" s="12">
        <v>26.87</v>
      </c>
      <c r="E104" s="12">
        <v>13.56</v>
      </c>
      <c r="F104" s="12"/>
      <c r="G104" s="12">
        <v>0.92</v>
      </c>
      <c r="H104" s="12">
        <v>44.78</v>
      </c>
      <c r="I104" s="12"/>
      <c r="J104" s="12">
        <v>9.2799999999999994</v>
      </c>
      <c r="K104" s="2"/>
      <c r="L104" s="2"/>
      <c r="M104" s="2"/>
      <c r="N104" s="2"/>
      <c r="O104" s="2"/>
      <c r="P104" s="2"/>
    </row>
    <row r="105" spans="1:16" s="22" customFormat="1" x14ac:dyDescent="0.2">
      <c r="A105" s="3">
        <v>78</v>
      </c>
      <c r="B105" s="12" t="s">
        <v>12</v>
      </c>
      <c r="C105" s="12">
        <v>2.08</v>
      </c>
      <c r="D105" s="12">
        <v>11.93</v>
      </c>
      <c r="E105" s="12">
        <v>11.72</v>
      </c>
      <c r="F105" s="12"/>
      <c r="G105" s="12"/>
      <c r="H105" s="12"/>
      <c r="I105" s="12"/>
      <c r="J105" s="12">
        <v>9.8699999999999992</v>
      </c>
      <c r="K105" s="2"/>
      <c r="L105" s="2"/>
      <c r="M105" s="2"/>
      <c r="N105" s="2"/>
      <c r="O105" s="2"/>
      <c r="P105" s="2"/>
    </row>
    <row r="106" spans="1:16" s="22" customFormat="1" x14ac:dyDescent="0.2">
      <c r="A106" s="21"/>
      <c r="B106" s="14" t="s">
        <v>23</v>
      </c>
      <c r="C106" s="14">
        <f t="shared" ref="C106:J106" si="24">AVERAGE(C100:C105)</f>
        <v>10.113333333333335</v>
      </c>
      <c r="D106" s="14">
        <f t="shared" si="24"/>
        <v>17.448333333333334</v>
      </c>
      <c r="E106" s="14">
        <f t="shared" si="24"/>
        <v>17.326666666666668</v>
      </c>
      <c r="F106" s="14">
        <f t="shared" si="24"/>
        <v>4.2699999999999996</v>
      </c>
      <c r="G106" s="14">
        <f t="shared" si="24"/>
        <v>11.206666666666669</v>
      </c>
      <c r="H106" s="14">
        <f t="shared" si="24"/>
        <v>41.085000000000001</v>
      </c>
      <c r="I106" s="14">
        <f t="shared" si="24"/>
        <v>2.04</v>
      </c>
      <c r="J106" s="14">
        <f t="shared" si="24"/>
        <v>9.7566666666666659</v>
      </c>
      <c r="K106" s="23"/>
      <c r="L106" s="23"/>
      <c r="M106" s="23"/>
      <c r="N106" s="23"/>
      <c r="O106" s="23"/>
      <c r="P106" s="23"/>
    </row>
    <row r="107" spans="1:16" s="22" customFormat="1" ht="13.5" thickBot="1" x14ac:dyDescent="0.25">
      <c r="A107" s="20"/>
      <c r="B107" s="15" t="s">
        <v>24</v>
      </c>
      <c r="C107" s="15">
        <f t="shared" ref="C107:J107" si="25">STDEV(C100:C105)/SQRT(6)</f>
        <v>2.7777012878357605</v>
      </c>
      <c r="D107" s="15">
        <f t="shared" si="25"/>
        <v>5.2231047067599352</v>
      </c>
      <c r="E107" s="15">
        <f t="shared" si="25"/>
        <v>4.884548881706249</v>
      </c>
      <c r="F107" s="15" t="e">
        <f>STDEV(F100:F105)/SQRT(1)</f>
        <v>#DIV/0!</v>
      </c>
      <c r="G107" s="15">
        <f>STDEV(G100:G105)/SQRT(3)</f>
        <v>5.2726253212017413</v>
      </c>
      <c r="H107" s="15">
        <f>STDEV(H100:H105)/SQRT(4)</f>
        <v>9.5715041485999866</v>
      </c>
      <c r="I107" s="15" t="e">
        <f>STDEV(I100:I105)/SQRT(1)</f>
        <v>#DIV/0!</v>
      </c>
      <c r="J107" s="15">
        <f t="shared" si="25"/>
        <v>0.62019710128671401</v>
      </c>
      <c r="K107" s="23"/>
      <c r="L107" s="23"/>
      <c r="M107" s="23"/>
      <c r="N107" s="23"/>
      <c r="O107" s="23"/>
      <c r="P107" s="23"/>
    </row>
  </sheetData>
  <pageMargins left="0.7" right="0.7" top="0.75" bottom="0.75" header="0.3" footer="0.3"/>
  <pageSetup paperSize="9" orientation="portrait" r:id="rId1"/>
  <headerFooter>
    <oddHeader>&amp;R&amp;D</oddHeader>
    <oddFooter>&amp;L&amp;F&amp;C&amp;A&amp;R&amp;P van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cytokines</vt:lpstr>
    </vt:vector>
  </TitlesOfParts>
  <Company>RIVM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SVC_RIVM_luminex</dc:creator>
  <cp:lastModifiedBy>Susan Dekkers</cp:lastModifiedBy>
  <dcterms:created xsi:type="dcterms:W3CDTF">2017-06-13T10:45:54Z</dcterms:created>
  <dcterms:modified xsi:type="dcterms:W3CDTF">2018-09-28T22:21:08Z</dcterms:modified>
</cp:coreProperties>
</file>