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oreland/Desktop/paper_revisions/latex/"/>
    </mc:Choice>
  </mc:AlternateContent>
  <xr:revisionPtr revIDLastSave="0" documentId="13_ncr:1_{EAC031FE-B5BB-E948-A26D-7CCCCD5E9A0D}" xr6:coauthVersionLast="43" xr6:coauthVersionMax="43" xr10:uidLastSave="{00000000-0000-0000-0000-000000000000}"/>
  <bookViews>
    <workbookView xWindow="960" yWindow="460" windowWidth="28060" windowHeight="17540" xr2:uid="{788B974E-B056-D645-86A0-6F873F759619}"/>
  </bookViews>
  <sheets>
    <sheet name="Chromosome sub-sampling" sheetId="8" r:id="rId1"/>
  </sheets>
  <definedNames>
    <definedName name="hg18_input_uniq_250bp_extensions_ChromCounts_allL_onlyRef" localSheetId="0">'Chromosome sub-sampling'!$L$7:$T$34</definedName>
    <definedName name="hg18_pulldown_uniq_250bp_extensions_ChromCounts_allL_onlyRef" localSheetId="0">'Chromosome sub-sampling'!$A$7:$I$34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8" l="1"/>
  <c r="H5" i="8" l="1"/>
  <c r="E35" i="8" l="1"/>
  <c r="E2" i="8"/>
  <c r="G52" i="8"/>
  <c r="D38" i="8"/>
  <c r="E38" i="8"/>
  <c r="F38" i="8"/>
  <c r="G38" i="8"/>
  <c r="H38" i="8"/>
  <c r="I38" i="8"/>
  <c r="D39" i="8"/>
  <c r="E39" i="8"/>
  <c r="F39" i="8"/>
  <c r="G39" i="8"/>
  <c r="H39" i="8"/>
  <c r="I39" i="8"/>
  <c r="D40" i="8"/>
  <c r="E40" i="8"/>
  <c r="F40" i="8"/>
  <c r="G40" i="8"/>
  <c r="H40" i="8"/>
  <c r="I40" i="8"/>
  <c r="D41" i="8"/>
  <c r="E41" i="8"/>
  <c r="F41" i="8"/>
  <c r="G41" i="8"/>
  <c r="H41" i="8"/>
  <c r="I41" i="8"/>
  <c r="D42" i="8"/>
  <c r="E42" i="8"/>
  <c r="F42" i="8"/>
  <c r="G42" i="8"/>
  <c r="H42" i="8"/>
  <c r="I42" i="8"/>
  <c r="D43" i="8"/>
  <c r="E43" i="8"/>
  <c r="F43" i="8"/>
  <c r="G43" i="8"/>
  <c r="H43" i="8"/>
  <c r="I43" i="8"/>
  <c r="D44" i="8"/>
  <c r="E44" i="8"/>
  <c r="F44" i="8"/>
  <c r="G44" i="8"/>
  <c r="H44" i="8"/>
  <c r="I44" i="8"/>
  <c r="D45" i="8"/>
  <c r="E45" i="8"/>
  <c r="F45" i="8"/>
  <c r="G45" i="8"/>
  <c r="H45" i="8"/>
  <c r="D46" i="8"/>
  <c r="E46" i="8"/>
  <c r="F46" i="8"/>
  <c r="G46" i="8"/>
  <c r="H46" i="8"/>
  <c r="I46" i="8"/>
  <c r="D47" i="8"/>
  <c r="E47" i="8"/>
  <c r="F47" i="8"/>
  <c r="G47" i="8"/>
  <c r="H47" i="8"/>
  <c r="I47" i="8"/>
  <c r="D48" i="8"/>
  <c r="E48" i="8"/>
  <c r="F48" i="8"/>
  <c r="G48" i="8"/>
  <c r="H48" i="8"/>
  <c r="I48" i="8"/>
  <c r="D49" i="8"/>
  <c r="E49" i="8"/>
  <c r="F49" i="8"/>
  <c r="G49" i="8"/>
  <c r="H49" i="8"/>
  <c r="I49" i="8"/>
  <c r="D50" i="8"/>
  <c r="E50" i="8"/>
  <c r="F50" i="8"/>
  <c r="G50" i="8"/>
  <c r="H50" i="8"/>
  <c r="I50" i="8"/>
  <c r="D51" i="8"/>
  <c r="E51" i="8"/>
  <c r="F51" i="8"/>
  <c r="G51" i="8"/>
  <c r="H51" i="8"/>
  <c r="I51" i="8"/>
  <c r="D52" i="8"/>
  <c r="E52" i="8"/>
  <c r="F52" i="8"/>
  <c r="H52" i="8"/>
  <c r="I52" i="8"/>
  <c r="D53" i="8"/>
  <c r="E53" i="8"/>
  <c r="F53" i="8"/>
  <c r="G53" i="8"/>
  <c r="H53" i="8"/>
  <c r="I53" i="8"/>
  <c r="D54" i="8"/>
  <c r="E54" i="8"/>
  <c r="F54" i="8"/>
  <c r="G54" i="8"/>
  <c r="H54" i="8"/>
  <c r="I54" i="8"/>
  <c r="D55" i="8"/>
  <c r="E55" i="8"/>
  <c r="F55" i="8"/>
  <c r="G55" i="8"/>
  <c r="H55" i="8"/>
  <c r="D56" i="8"/>
  <c r="E56" i="8"/>
  <c r="F56" i="8"/>
  <c r="G56" i="8"/>
  <c r="H56" i="8"/>
  <c r="I56" i="8"/>
  <c r="D57" i="8"/>
  <c r="E57" i="8"/>
  <c r="F57" i="8"/>
  <c r="G57" i="8"/>
  <c r="H57" i="8"/>
  <c r="I57" i="8"/>
  <c r="D58" i="8"/>
  <c r="E58" i="8"/>
  <c r="F58" i="8"/>
  <c r="G58" i="8"/>
  <c r="H58" i="8"/>
  <c r="I58" i="8"/>
  <c r="D59" i="8"/>
  <c r="E59" i="8"/>
  <c r="F59" i="8"/>
  <c r="G59" i="8"/>
  <c r="H59" i="8"/>
  <c r="I59" i="8"/>
  <c r="D60" i="8"/>
  <c r="E60" i="8"/>
  <c r="F60" i="8"/>
  <c r="G60" i="8"/>
  <c r="H60" i="8"/>
  <c r="I60" i="8"/>
  <c r="D61" i="8"/>
  <c r="E61" i="8"/>
  <c r="F61" i="8"/>
  <c r="G61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38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M53" i="8" s="1"/>
  <c r="U26" i="8"/>
  <c r="U27" i="8"/>
  <c r="U28" i="8"/>
  <c r="U29" i="8"/>
  <c r="M57" i="8" s="1"/>
  <c r="U30" i="8"/>
  <c r="U31" i="8"/>
  <c r="U32" i="8"/>
  <c r="U33" i="8"/>
  <c r="M61" i="8" s="1"/>
  <c r="U34" i="8"/>
  <c r="U10" i="8"/>
  <c r="N35" i="8"/>
  <c r="O35" i="8"/>
  <c r="P35" i="8"/>
  <c r="Q35" i="8"/>
  <c r="R35" i="8"/>
  <c r="S35" i="8"/>
  <c r="T35" i="8"/>
  <c r="M35" i="8"/>
  <c r="J11" i="8"/>
  <c r="M39" i="8" s="1"/>
  <c r="J12" i="8"/>
  <c r="M40" i="8" s="1"/>
  <c r="J13" i="8"/>
  <c r="M41" i="8" s="1"/>
  <c r="J14" i="8"/>
  <c r="M42" i="8" s="1"/>
  <c r="J15" i="8"/>
  <c r="M43" i="8" s="1"/>
  <c r="J16" i="8"/>
  <c r="M44" i="8" s="1"/>
  <c r="J17" i="8"/>
  <c r="M45" i="8" s="1"/>
  <c r="J18" i="8"/>
  <c r="M46" i="8" s="1"/>
  <c r="J19" i="8"/>
  <c r="M47" i="8" s="1"/>
  <c r="J20" i="8"/>
  <c r="M48" i="8" s="1"/>
  <c r="J21" i="8"/>
  <c r="M49" i="8" s="1"/>
  <c r="J22" i="8"/>
  <c r="M50" i="8" s="1"/>
  <c r="J23" i="8"/>
  <c r="M51" i="8" s="1"/>
  <c r="J24" i="8"/>
  <c r="M52" i="8" s="1"/>
  <c r="J25" i="8"/>
  <c r="J26" i="8"/>
  <c r="M54" i="8" s="1"/>
  <c r="J27" i="8"/>
  <c r="M55" i="8" s="1"/>
  <c r="J28" i="8"/>
  <c r="M56" i="8" s="1"/>
  <c r="J29" i="8"/>
  <c r="J30" i="8"/>
  <c r="M58" i="8" s="1"/>
  <c r="J31" i="8"/>
  <c r="M59" i="8" s="1"/>
  <c r="J32" i="8"/>
  <c r="M60" i="8" s="1"/>
  <c r="J33" i="8"/>
  <c r="J34" i="8"/>
  <c r="J10" i="8"/>
  <c r="M38" i="8" s="1"/>
  <c r="C35" i="8"/>
  <c r="D35" i="8"/>
  <c r="F35" i="8"/>
  <c r="G35" i="8"/>
  <c r="H35" i="8"/>
  <c r="H2" i="8" s="1"/>
  <c r="I35" i="8"/>
  <c r="B35" i="8"/>
  <c r="I3" i="8" l="1"/>
  <c r="H3" i="8"/>
  <c r="H66" i="8" s="1"/>
  <c r="F2" i="8"/>
  <c r="G3" i="8"/>
  <c r="I2" i="8"/>
  <c r="D2" i="8"/>
  <c r="G81" i="8"/>
  <c r="D3" i="8"/>
  <c r="D77" i="8" s="1"/>
  <c r="C2" i="8"/>
  <c r="G86" i="8"/>
  <c r="G82" i="8"/>
  <c r="F3" i="8"/>
  <c r="F67" i="8" s="1"/>
  <c r="F80" i="8"/>
  <c r="F71" i="8"/>
  <c r="F75" i="8"/>
  <c r="F70" i="8"/>
  <c r="F74" i="8"/>
  <c r="F78" i="8"/>
  <c r="F81" i="8"/>
  <c r="F64" i="8"/>
  <c r="F84" i="8"/>
  <c r="F69" i="8"/>
  <c r="F85" i="8"/>
  <c r="F68" i="8"/>
  <c r="I66" i="8"/>
  <c r="I70" i="8"/>
  <c r="I74" i="8"/>
  <c r="I78" i="8"/>
  <c r="I82" i="8"/>
  <c r="I86" i="8"/>
  <c r="I65" i="8"/>
  <c r="I69" i="8"/>
  <c r="I73" i="8"/>
  <c r="I77" i="8"/>
  <c r="I81" i="8"/>
  <c r="I85" i="8"/>
  <c r="I68" i="8"/>
  <c r="I76" i="8"/>
  <c r="I84" i="8"/>
  <c r="I79" i="8"/>
  <c r="I67" i="8"/>
  <c r="I75" i="8"/>
  <c r="I83" i="8"/>
  <c r="I72" i="8"/>
  <c r="I80" i="8"/>
  <c r="I64" i="8"/>
  <c r="I5" i="8" s="1"/>
  <c r="I6" i="8" s="1"/>
  <c r="D65" i="8"/>
  <c r="D69" i="8"/>
  <c r="D73" i="8"/>
  <c r="D64" i="8"/>
  <c r="D68" i="8"/>
  <c r="D72" i="8"/>
  <c r="D80" i="8"/>
  <c r="D84" i="8"/>
  <c r="G68" i="8"/>
  <c r="G72" i="8"/>
  <c r="G76" i="8"/>
  <c r="G67" i="8"/>
  <c r="G71" i="8"/>
  <c r="G75" i="8"/>
  <c r="G79" i="8"/>
  <c r="G85" i="8"/>
  <c r="H78" i="8"/>
  <c r="G77" i="8"/>
  <c r="D74" i="8"/>
  <c r="H70" i="8"/>
  <c r="G69" i="8"/>
  <c r="G80" i="8"/>
  <c r="D83" i="8"/>
  <c r="H79" i="8"/>
  <c r="G78" i="8"/>
  <c r="D75" i="8"/>
  <c r="H71" i="8"/>
  <c r="G70" i="8"/>
  <c r="D67" i="8"/>
  <c r="F86" i="8"/>
  <c r="D85" i="8"/>
  <c r="D81" i="8"/>
  <c r="C3" i="8"/>
  <c r="C85" i="8" s="1"/>
  <c r="E3" i="8"/>
  <c r="E85" i="8" s="1"/>
  <c r="G64" i="8"/>
  <c r="D86" i="8"/>
  <c r="H82" i="8"/>
  <c r="D78" i="8"/>
  <c r="H74" i="8"/>
  <c r="G73" i="8"/>
  <c r="D70" i="8"/>
  <c r="G65" i="8"/>
  <c r="F87" i="8"/>
  <c r="F83" i="8"/>
  <c r="H65" i="8"/>
  <c r="H69" i="8"/>
  <c r="H73" i="8"/>
  <c r="H77" i="8"/>
  <c r="H81" i="8"/>
  <c r="H85" i="8"/>
  <c r="H64" i="8"/>
  <c r="H68" i="8"/>
  <c r="H72" i="8"/>
  <c r="H76" i="8"/>
  <c r="H80" i="8"/>
  <c r="H84" i="8"/>
  <c r="H86" i="8"/>
  <c r="D82" i="8"/>
  <c r="D66" i="8"/>
  <c r="G84" i="8"/>
  <c r="C76" i="8"/>
  <c r="G87" i="8"/>
  <c r="G83" i="8"/>
  <c r="H83" i="8"/>
  <c r="D79" i="8"/>
  <c r="H75" i="8"/>
  <c r="G74" i="8"/>
  <c r="D71" i="8"/>
  <c r="H67" i="8"/>
  <c r="G66" i="8"/>
  <c r="G2" i="8"/>
  <c r="J35" i="8"/>
  <c r="U35" i="8"/>
  <c r="F72" i="8" l="1"/>
  <c r="F73" i="8"/>
  <c r="F79" i="8"/>
  <c r="D87" i="8"/>
  <c r="C66" i="8"/>
  <c r="C78" i="8"/>
  <c r="H6" i="8"/>
  <c r="E86" i="8"/>
  <c r="C84" i="8"/>
  <c r="E82" i="8"/>
  <c r="C68" i="8"/>
  <c r="G5" i="8"/>
  <c r="G6" i="8" s="1"/>
  <c r="F82" i="8"/>
  <c r="D76" i="8"/>
  <c r="D5" i="8" s="1"/>
  <c r="D6" i="8" s="1"/>
  <c r="C74" i="8"/>
  <c r="F77" i="8"/>
  <c r="F76" i="8"/>
  <c r="F65" i="8"/>
  <c r="F66" i="8"/>
  <c r="C80" i="8"/>
  <c r="E66" i="8"/>
  <c r="E70" i="8"/>
  <c r="E74" i="8"/>
  <c r="E78" i="8"/>
  <c r="E65" i="8"/>
  <c r="E69" i="8"/>
  <c r="E73" i="8"/>
  <c r="E77" i="8"/>
  <c r="E64" i="8"/>
  <c r="E72" i="8"/>
  <c r="E71" i="8"/>
  <c r="E79" i="8"/>
  <c r="E68" i="8"/>
  <c r="E76" i="8"/>
  <c r="E84" i="8"/>
  <c r="E67" i="8"/>
  <c r="E75" i="8"/>
  <c r="E83" i="8"/>
  <c r="E81" i="8"/>
  <c r="C86" i="8"/>
  <c r="C67" i="8"/>
  <c r="C71" i="8"/>
  <c r="C75" i="8"/>
  <c r="C79" i="8"/>
  <c r="C83" i="8"/>
  <c r="C87" i="8"/>
  <c r="C64" i="8"/>
  <c r="C5" i="8" s="1"/>
  <c r="C6" i="8" s="1"/>
  <c r="C73" i="8"/>
  <c r="C81" i="8"/>
  <c r="E80" i="8"/>
  <c r="C69" i="8"/>
  <c r="C70" i="8"/>
  <c r="C72" i="8"/>
  <c r="C65" i="8"/>
  <c r="E87" i="8"/>
  <c r="C77" i="8"/>
  <c r="C82" i="8"/>
  <c r="F5" i="8" l="1"/>
  <c r="F6" i="8" s="1"/>
  <c r="E5" i="8"/>
  <c r="E6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46EBF41-5797-DD46-B009-833CDE88E834}" name="hg18_input_uniq_250bp_extensions_ChromCounts_allL_onlyRef" type="6" refreshedVersion="6" background="1" saveData="1">
    <textPr sourceFile="/Users/bmoreland/Desktop/paper_revisions/hg18_input_uniq_250bp_extensions_ChromCounts_allL_onlyRef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C9FA83FA-6833-F44B-8C2D-8664D3695244}" name="hg18_pulldown_uniq_250bp_extensions_ChromCounts_allL_onlyRef" type="6" refreshedVersion="6" background="1" saveData="1">
    <textPr sourceFile="/Users/bmoreland/Desktop/paper_revisions/hg18_pulldown_uniq_250bp_extensions_ChromCounts_allL_onlyRef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<sst xmlns="http://schemas.openxmlformats.org/spreadsheetml/2006/main" count="142" uniqueCount="38">
  <si>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</si>
  <si>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</si>
  <si>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</si>
  <si>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</si>
  <si>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</si>
  <si>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</si>
  <si>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</si>
  <si>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</si>
  <si>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</si>
  <si>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</si>
  <si>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</si>
  <si>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</si>
  <si>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</si>
  <si>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</si>
  <si>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</si>
  <si>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</si>
  <si>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</si>
  <si>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</si>
  <si>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</si>
  <si>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</si>
  <si>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</si>
  <si>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</si>
  <si>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</t>
  </si>
  <si>
    <t>chrY</t>
  </si>
  <si>
    <t>chrM</t>
  </si>
  <si>
    <t>Total</t>
  </si>
  <si>
    <t>Weights</t>
  </si>
  <si>
    <t>(C_n-C_n*)^2</t>
  </si>
  <si>
    <t>C_n* (calculated from totals)</t>
  </si>
  <si>
    <t>#CpG:</t>
  </si>
  <si>
    <t>Pulldown - frequencies</t>
  </si>
  <si>
    <t>C_n* (weighted by chromosome total)</t>
  </si>
  <si>
    <t>by chromosome total</t>
  </si>
  <si>
    <t>C_n by chromosome</t>
  </si>
  <si>
    <t>std. dev. (sample-to-sample)</t>
  </si>
  <si>
    <t>Number of samples</t>
  </si>
  <si>
    <t>% sample-to-sample uncertainty</t>
  </si>
  <si>
    <t>Background Control -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</si>
</sst>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4" xfId="0" applyFont="1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2" fillId="0" borderId="8" xfId="0" applyFont="1" applyBorder="1"/>
    <xf numFmtId="0" fontId="0" fillId="0" borderId="6" xfId="0" applyBorder="1"/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0" xfId="0" applyFont="1"/>
    <xf numFmtId="0" fontId="5" fillId="0" borderId="3" xfId="0" applyFont="1" applyBorder="1"/>
    <xf numFmtId="0" fontId="5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1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2" borderId="1" xfId="0" applyFill="1" applyBorder="1"/>
    <xf numFmtId="0" fontId="0" fillId="2" borderId="1" xfId="0" applyFont="1" applyFill="1" applyBorder="1"/>
    <xf numFmtId="0" fontId="6" fillId="0" borderId="8" xfId="0" applyFont="1" applyBorder="1"/>
    <xf numFmtId="0" fontId="6" fillId="0" borderId="6" xfId="0" applyFont="1" applyBorder="1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3" fillId="3" borderId="0" xfId="0" applyFont="1" applyFill="1"/>
    <xf numFmtId="164" fontId="4" fillId="3" borderId="0" xfId="1" applyNumberFormat="1" applyFont="1" applyFill="1"/>
    <xf numFmtId="0" fontId="3" fillId="2" borderId="0" xfId="0" applyFont="1" applyFill="1"/>
    <xf numFmtId="0" fontId="4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g18_pulldown_uniq_250bp_extensions_ChromCounts_allL_onlyRef" connectionId="2" xr16:uid="{00894220-B6E3-5042-97D5-F562520C5705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g18_input_uniq_250bp_extensions_ChromCounts_allL_onlyRef" connectionId="1" xr16:uid="{9B44B38B-7C43-1F40-A789-29343FC45BC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8082-52C5-314E-8AE2-7D15143BA0F9}">
  <dimension ref="A1:U87"/>
  <sheetViews>
    <sheetView tabSelected="1" zoomScale="86" zoomScaleNormal="86" workbookViewId="0">
      <selection activeCell="L9" sqref="L9"/>
    </sheetView>
  </sheetViews>
  <sheetFormatPr baseColWidth="10" defaultRowHeight="16" x14ac:dyDescent="0.2"/>
  <cols>
    <col min="1" max="1" width="37.6640625" customWidth="1"/>
    <col min="2" max="2" width="10" customWidth="1"/>
    <col min="3" max="3" width="11" customWidth="1"/>
    <col min="4" max="4" width="10.33203125" customWidth="1"/>
    <col min="5" max="5" width="8.83203125" customWidth="1"/>
    <col min="6" max="7" width="8.6640625" customWidth="1"/>
    <col min="8" max="8" width="10.1640625" customWidth="1"/>
    <col min="9" max="9" width="12.33203125" customWidth="1"/>
    <col min="12" max="12" width="29" customWidth="1"/>
    <col min="13" max="13" width="17.6640625" customWidth="1"/>
    <col min="14" max="14" width="16" customWidth="1"/>
    <col min="15" max="15" width="15.33203125" customWidth="1"/>
    <col min="16" max="16" width="14.5" customWidth="1"/>
    <col min="17" max="17" width="13.83203125" customWidth="1"/>
    <col min="18" max="18" width="10.6640625" customWidth="1"/>
    <col min="19" max="19" width="12.5" customWidth="1"/>
    <col min="20" max="20" width="7.6640625" customWidth="1"/>
  </cols>
  <sheetData>
    <row r="1" spans="1:21" ht="21" x14ac:dyDescent="0.25">
      <c r="A1" s="25" t="s">
        <v>29</v>
      </c>
      <c r="B1" s="25">
        <v>0</v>
      </c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L1" s="15"/>
      <c r="M1" s="15"/>
      <c r="N1" s="15"/>
      <c r="O1" s="15"/>
      <c r="P1" s="15"/>
      <c r="Q1" s="15"/>
      <c r="R1" s="15"/>
      <c r="S1" s="16"/>
    </row>
    <row r="2" spans="1:21" ht="21" x14ac:dyDescent="0.25">
      <c r="A2" s="35" t="s">
        <v>28</v>
      </c>
      <c r="B2" s="36">
        <v>1</v>
      </c>
      <c r="C2" s="36">
        <f t="shared" ref="C2:I2" si="0">(C35/$B35)*($M35/N35)</f>
        <v>1.4891260334662133</v>
      </c>
      <c r="D2" s="36">
        <f t="shared" si="0"/>
        <v>5.467707480523627</v>
      </c>
      <c r="E2" s="36">
        <f t="shared" si="0"/>
        <v>32.305041821141067</v>
      </c>
      <c r="F2" s="36">
        <f t="shared" si="0"/>
        <v>124.68857450539083</v>
      </c>
      <c r="G2" s="36">
        <f t="shared" si="0"/>
        <v>207.2780842351614</v>
      </c>
      <c r="H2" s="36">
        <f t="shared" si="0"/>
        <v>233.16826141290733</v>
      </c>
      <c r="I2" s="36">
        <f t="shared" si="0"/>
        <v>259.71287665216954</v>
      </c>
    </row>
    <row r="3" spans="1:21" ht="44" x14ac:dyDescent="0.25">
      <c r="A3" s="31" t="s">
        <v>31</v>
      </c>
      <c r="B3" s="32">
        <v>1</v>
      </c>
      <c r="C3" s="32">
        <f>SUMPRODUCT(C38:C61,$M38:$M61)</f>
        <v>1.4877093043320142</v>
      </c>
      <c r="D3" s="32">
        <f t="shared" ref="D3:I3" si="1">SUMPRODUCT(D38:D61,$M38:$M61)</f>
        <v>5.4667225140221882</v>
      </c>
      <c r="E3" s="32">
        <f t="shared" si="1"/>
        <v>32.330209809521406</v>
      </c>
      <c r="F3" s="32">
        <f t="shared" si="1"/>
        <v>124.58145366594209</v>
      </c>
      <c r="G3" s="32">
        <f t="shared" si="1"/>
        <v>206.90415101438623</v>
      </c>
      <c r="H3" s="32">
        <f t="shared" si="1"/>
        <v>244.59367290483539</v>
      </c>
      <c r="I3" s="32">
        <f t="shared" si="1"/>
        <v>300.84638146111519</v>
      </c>
    </row>
    <row r="4" spans="1:21" ht="22" x14ac:dyDescent="0.25">
      <c r="A4" s="26" t="s">
        <v>35</v>
      </c>
      <c r="B4" s="17"/>
      <c r="C4" s="17">
        <v>24</v>
      </c>
      <c r="D4" s="17">
        <v>24</v>
      </c>
      <c r="E4" s="17">
        <v>24</v>
      </c>
      <c r="F4" s="17">
        <v>24</v>
      </c>
      <c r="G4" s="17">
        <v>24</v>
      </c>
      <c r="H4" s="17">
        <v>23</v>
      </c>
      <c r="I4" s="17">
        <v>22</v>
      </c>
    </row>
    <row r="5" spans="1:21" ht="21" x14ac:dyDescent="0.25">
      <c r="A5" s="25" t="s">
        <v>34</v>
      </c>
      <c r="B5" s="17"/>
      <c r="C5" s="17">
        <f>SQRT((C$4)/(C$4-1)*SUMPRODUCT(C64:C87,$M$38:$M$61))</f>
        <v>2.5110468784351823E-2</v>
      </c>
      <c r="D5" s="17">
        <f t="shared" ref="D5:I5" si="2">SQRT((D$4)/(D$4-1)*SUMPRODUCT(D64:D87,$M$38:$M$61))</f>
        <v>0.12505191412322308</v>
      </c>
      <c r="E5" s="17">
        <f t="shared" si="2"/>
        <v>0.72493285887702608</v>
      </c>
      <c r="F5" s="17">
        <f t="shared" si="2"/>
        <v>4.09940843662954</v>
      </c>
      <c r="G5" s="17">
        <f t="shared" si="2"/>
        <v>10.028301225848317</v>
      </c>
      <c r="H5" s="17">
        <f>SQRT((H$4)/(H$4-1)*SUMPRODUCT(H64:H87,$M$38:$M$61))</f>
        <v>47.238183084904335</v>
      </c>
      <c r="I5" s="17">
        <f t="shared" si="2"/>
        <v>244.48613018356619</v>
      </c>
    </row>
    <row r="6" spans="1:21" ht="21" x14ac:dyDescent="0.25">
      <c r="A6" s="33" t="s">
        <v>36</v>
      </c>
      <c r="B6" s="32"/>
      <c r="C6" s="34">
        <f>C5/C3</f>
        <v>1.6878612448838919E-2</v>
      </c>
      <c r="D6" s="34">
        <f t="shared" ref="D6:I6" si="3">D5/D3</f>
        <v>2.2875116452767429E-2</v>
      </c>
      <c r="E6" s="34">
        <f t="shared" si="3"/>
        <v>2.242277000823947E-2</v>
      </c>
      <c r="F6" s="34">
        <f t="shared" si="3"/>
        <v>3.2905447127161196E-2</v>
      </c>
      <c r="G6" s="34">
        <f t="shared" si="3"/>
        <v>4.8468342354093419E-2</v>
      </c>
      <c r="H6" s="34">
        <f t="shared" si="3"/>
        <v>0.19312921108668007</v>
      </c>
      <c r="I6" s="34">
        <f t="shared" si="3"/>
        <v>0.81266102984577981</v>
      </c>
    </row>
    <row r="8" spans="1:21" x14ac:dyDescent="0.2">
      <c r="A8" s="27" t="s">
        <v>30</v>
      </c>
      <c r="B8" s="3"/>
      <c r="C8" s="3"/>
      <c r="D8" s="3"/>
      <c r="E8" s="3"/>
      <c r="F8" s="3"/>
      <c r="G8" s="3"/>
      <c r="H8" s="3"/>
      <c r="I8" s="3"/>
      <c r="J8" s="4"/>
      <c r="L8" s="27" t="s">
        <v>37</v>
      </c>
      <c r="M8" s="3"/>
      <c r="N8" s="3"/>
      <c r="O8" s="3"/>
      <c r="P8" s="3"/>
      <c r="Q8" s="3"/>
      <c r="R8" s="3"/>
      <c r="S8" s="3"/>
      <c r="T8" s="3"/>
      <c r="U8" s="4"/>
    </row>
    <row r="9" spans="1:21" x14ac:dyDescent="0.2">
      <c r="A9" s="12" t="s">
        <v>29</v>
      </c>
      <c r="B9" s="9">
        <v>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10" t="s">
        <v>25</v>
      </c>
      <c r="L9" s="12" t="s">
        <v>29</v>
      </c>
      <c r="M9" s="9">
        <v>0</v>
      </c>
      <c r="N9" s="9">
        <v>1</v>
      </c>
      <c r="O9" s="9">
        <v>2</v>
      </c>
      <c r="P9" s="9">
        <v>3</v>
      </c>
      <c r="Q9" s="9">
        <v>4</v>
      </c>
      <c r="R9" s="9">
        <v>5</v>
      </c>
      <c r="S9" s="9">
        <v>6</v>
      </c>
      <c r="T9" s="9">
        <v>7</v>
      </c>
      <c r="U9" s="10" t="s">
        <v>25</v>
      </c>
    </row>
    <row r="10" spans="1:21" x14ac:dyDescent="0.2">
      <c r="A10" s="12" t="s">
        <v>0</v>
      </c>
      <c r="B10" s="7">
        <v>65502</v>
      </c>
      <c r="C10" s="7">
        <v>32867</v>
      </c>
      <c r="D10" s="7">
        <v>23225</v>
      </c>
      <c r="E10" s="7">
        <v>21207</v>
      </c>
      <c r="F10" s="7">
        <v>12159</v>
      </c>
      <c r="G10" s="7">
        <v>2852</v>
      </c>
      <c r="H10" s="7">
        <v>430</v>
      </c>
      <c r="I10" s="7">
        <v>66</v>
      </c>
      <c r="J10" s="8">
        <f>SUM(B10:I10)</f>
        <v>158308</v>
      </c>
      <c r="L10" s="12" t="s">
        <v>0</v>
      </c>
      <c r="M10" s="7">
        <v>3107124</v>
      </c>
      <c r="N10" s="7">
        <v>1051226</v>
      </c>
      <c r="O10" s="7">
        <v>203050</v>
      </c>
      <c r="P10" s="7">
        <v>31202</v>
      </c>
      <c r="Q10" s="7">
        <v>4565</v>
      </c>
      <c r="R10" s="7">
        <v>683</v>
      </c>
      <c r="S10" s="7">
        <v>79</v>
      </c>
      <c r="T10" s="7">
        <v>12</v>
      </c>
      <c r="U10" s="8">
        <f>SUM(M10:T10)</f>
        <v>4397941</v>
      </c>
    </row>
    <row r="11" spans="1:21" x14ac:dyDescent="0.2">
      <c r="A11" s="12" t="s">
        <v>1</v>
      </c>
      <c r="B11" s="7">
        <v>76591</v>
      </c>
      <c r="C11" s="7">
        <v>38509</v>
      </c>
      <c r="D11" s="7">
        <v>26972</v>
      </c>
      <c r="E11" s="7">
        <v>24216</v>
      </c>
      <c r="F11" s="7">
        <v>12794</v>
      </c>
      <c r="G11" s="7">
        <v>2693</v>
      </c>
      <c r="H11" s="7">
        <v>412</v>
      </c>
      <c r="I11" s="7">
        <v>65</v>
      </c>
      <c r="J11" s="8">
        <f t="shared" ref="J11:J35" si="4">SUM(B11:I11)</f>
        <v>182252</v>
      </c>
      <c r="L11" s="12" t="s">
        <v>1</v>
      </c>
      <c r="M11" s="7">
        <v>3646241</v>
      </c>
      <c r="N11" s="7">
        <v>1239274</v>
      </c>
      <c r="O11" s="7">
        <v>234364</v>
      </c>
      <c r="P11" s="7">
        <v>35454</v>
      </c>
      <c r="Q11" s="7">
        <v>4946</v>
      </c>
      <c r="R11" s="7">
        <v>593</v>
      </c>
      <c r="S11" s="7">
        <v>80</v>
      </c>
      <c r="T11" s="7">
        <v>9</v>
      </c>
      <c r="U11" s="8">
        <f t="shared" ref="U11:U34" si="5">SUM(M11:T11)</f>
        <v>5160961</v>
      </c>
    </row>
    <row r="12" spans="1:21" x14ac:dyDescent="0.2">
      <c r="A12" s="12" t="s">
        <v>2</v>
      </c>
      <c r="B12" s="7">
        <v>67131</v>
      </c>
      <c r="C12" s="7">
        <v>33005</v>
      </c>
      <c r="D12" s="7">
        <v>22489</v>
      </c>
      <c r="E12" s="7">
        <v>19006</v>
      </c>
      <c r="F12" s="7">
        <v>9326</v>
      </c>
      <c r="G12" s="7">
        <v>1852</v>
      </c>
      <c r="H12" s="7">
        <v>240</v>
      </c>
      <c r="I12" s="7">
        <v>36</v>
      </c>
      <c r="J12" s="8">
        <f t="shared" si="4"/>
        <v>153085</v>
      </c>
      <c r="L12" s="12" t="s">
        <v>2</v>
      </c>
      <c r="M12" s="7">
        <v>3246993</v>
      </c>
      <c r="N12" s="7">
        <v>1083000</v>
      </c>
      <c r="O12" s="7">
        <v>197303</v>
      </c>
      <c r="P12" s="7">
        <v>28267</v>
      </c>
      <c r="Q12" s="7">
        <v>3683</v>
      </c>
      <c r="R12" s="7">
        <v>417</v>
      </c>
      <c r="S12" s="7">
        <v>40</v>
      </c>
      <c r="T12" s="7">
        <v>5</v>
      </c>
      <c r="U12" s="8">
        <f t="shared" si="5"/>
        <v>4559708</v>
      </c>
    </row>
    <row r="13" spans="1:21" x14ac:dyDescent="0.2">
      <c r="A13" s="12" t="s">
        <v>3</v>
      </c>
      <c r="B13" s="7">
        <v>70659</v>
      </c>
      <c r="C13" s="7">
        <v>33216</v>
      </c>
      <c r="D13" s="7">
        <v>21302</v>
      </c>
      <c r="E13" s="7">
        <v>16795</v>
      </c>
      <c r="F13" s="7">
        <v>7937</v>
      </c>
      <c r="G13" s="7">
        <v>1453</v>
      </c>
      <c r="H13" s="7">
        <v>186</v>
      </c>
      <c r="I13" s="7">
        <v>17</v>
      </c>
      <c r="J13" s="8">
        <f t="shared" si="4"/>
        <v>151565</v>
      </c>
      <c r="L13" s="12" t="s">
        <v>3</v>
      </c>
      <c r="M13" s="7">
        <v>3473933</v>
      </c>
      <c r="N13" s="7">
        <v>1087403</v>
      </c>
      <c r="O13" s="7">
        <v>186221</v>
      </c>
      <c r="P13" s="7">
        <v>24901</v>
      </c>
      <c r="Q13" s="7">
        <v>3147</v>
      </c>
      <c r="R13" s="7">
        <v>346</v>
      </c>
      <c r="S13" s="7">
        <v>38</v>
      </c>
      <c r="T13" s="7">
        <v>3</v>
      </c>
      <c r="U13" s="8">
        <f t="shared" si="5"/>
        <v>4775992</v>
      </c>
    </row>
    <row r="14" spans="1:21" x14ac:dyDescent="0.2">
      <c r="A14" s="12" t="s">
        <v>4</v>
      </c>
      <c r="B14" s="7">
        <v>60810</v>
      </c>
      <c r="C14" s="7">
        <v>29563</v>
      </c>
      <c r="D14" s="7">
        <v>19467</v>
      </c>
      <c r="E14" s="7">
        <v>16743</v>
      </c>
      <c r="F14" s="7">
        <v>8165</v>
      </c>
      <c r="G14" s="7">
        <v>1770</v>
      </c>
      <c r="H14" s="7">
        <v>232</v>
      </c>
      <c r="I14" s="7">
        <v>36</v>
      </c>
      <c r="J14" s="8">
        <f t="shared" si="4"/>
        <v>136786</v>
      </c>
      <c r="L14" s="12" t="s">
        <v>4</v>
      </c>
      <c r="M14" s="7">
        <v>2938520</v>
      </c>
      <c r="N14" s="7">
        <v>964983</v>
      </c>
      <c r="O14" s="7">
        <v>174166</v>
      </c>
      <c r="P14" s="7">
        <v>24700</v>
      </c>
      <c r="Q14" s="7">
        <v>3023</v>
      </c>
      <c r="R14" s="7">
        <v>402</v>
      </c>
      <c r="S14" s="7">
        <v>39</v>
      </c>
      <c r="T14" s="7">
        <v>8</v>
      </c>
      <c r="U14" s="8">
        <f t="shared" si="5"/>
        <v>4105841</v>
      </c>
    </row>
    <row r="15" spans="1:21" x14ac:dyDescent="0.2">
      <c r="A15" s="12" t="s">
        <v>5</v>
      </c>
      <c r="B15" s="7">
        <v>56750</v>
      </c>
      <c r="C15" s="7">
        <v>27939</v>
      </c>
      <c r="D15" s="7">
        <v>19051</v>
      </c>
      <c r="E15" s="7">
        <v>16298</v>
      </c>
      <c r="F15" s="7">
        <v>8673</v>
      </c>
      <c r="G15" s="7">
        <v>1868</v>
      </c>
      <c r="H15" s="7">
        <v>305</v>
      </c>
      <c r="I15" s="7">
        <v>46</v>
      </c>
      <c r="J15" s="8">
        <f t="shared" si="4"/>
        <v>130930</v>
      </c>
      <c r="L15" s="12" t="s">
        <v>5</v>
      </c>
      <c r="M15" s="7">
        <v>2739323</v>
      </c>
      <c r="N15" s="7">
        <v>896525</v>
      </c>
      <c r="O15" s="7">
        <v>165079</v>
      </c>
      <c r="P15" s="7">
        <v>24245</v>
      </c>
      <c r="Q15" s="7">
        <v>3295</v>
      </c>
      <c r="R15" s="7">
        <v>465</v>
      </c>
      <c r="S15" s="7">
        <v>76</v>
      </c>
      <c r="T15" s="7">
        <v>11</v>
      </c>
      <c r="U15" s="8">
        <f t="shared" si="5"/>
        <v>3829019</v>
      </c>
    </row>
    <row r="16" spans="1:21" x14ac:dyDescent="0.2">
      <c r="A16" s="12" t="s">
        <v>6</v>
      </c>
      <c r="B16" s="7">
        <v>45652</v>
      </c>
      <c r="C16" s="7">
        <v>23148</v>
      </c>
      <c r="D16" s="7">
        <v>16228</v>
      </c>
      <c r="E16" s="7">
        <v>14518</v>
      </c>
      <c r="F16" s="7">
        <v>7908</v>
      </c>
      <c r="G16" s="7">
        <v>1813</v>
      </c>
      <c r="H16" s="7">
        <v>253</v>
      </c>
      <c r="I16" s="7">
        <v>47</v>
      </c>
      <c r="J16" s="8">
        <f t="shared" si="4"/>
        <v>109567</v>
      </c>
      <c r="L16" s="12" t="s">
        <v>6</v>
      </c>
      <c r="M16" s="7">
        <v>2193663</v>
      </c>
      <c r="N16" s="7">
        <v>740469</v>
      </c>
      <c r="O16" s="7">
        <v>140916</v>
      </c>
      <c r="P16" s="7">
        <v>21215</v>
      </c>
      <c r="Q16" s="7">
        <v>3083</v>
      </c>
      <c r="R16" s="7">
        <v>427</v>
      </c>
      <c r="S16" s="7">
        <v>46</v>
      </c>
      <c r="T16" s="7">
        <v>9</v>
      </c>
      <c r="U16" s="8">
        <f t="shared" si="5"/>
        <v>3099828</v>
      </c>
    </row>
    <row r="17" spans="1:21" x14ac:dyDescent="0.2">
      <c r="A17" s="12" t="s">
        <v>7</v>
      </c>
      <c r="B17" s="7">
        <v>45430</v>
      </c>
      <c r="C17" s="7">
        <v>22871</v>
      </c>
      <c r="D17" s="7">
        <v>15913</v>
      </c>
      <c r="E17" s="7">
        <v>14910</v>
      </c>
      <c r="F17" s="7">
        <v>7843</v>
      </c>
      <c r="G17" s="7">
        <v>1628</v>
      </c>
      <c r="H17" s="7">
        <v>220</v>
      </c>
      <c r="I17" s="7">
        <v>10</v>
      </c>
      <c r="J17" s="8">
        <f t="shared" si="4"/>
        <v>108825</v>
      </c>
      <c r="L17" s="12" t="s">
        <v>7</v>
      </c>
      <c r="M17" s="7">
        <v>2198777</v>
      </c>
      <c r="N17" s="7">
        <v>745008</v>
      </c>
      <c r="O17" s="7">
        <v>142866</v>
      </c>
      <c r="P17" s="7">
        <v>21902</v>
      </c>
      <c r="Q17" s="7">
        <v>2978</v>
      </c>
      <c r="R17" s="7">
        <v>376</v>
      </c>
      <c r="S17" s="7">
        <v>50</v>
      </c>
      <c r="T17" s="7">
        <v>0</v>
      </c>
      <c r="U17" s="8">
        <f t="shared" si="5"/>
        <v>3111957</v>
      </c>
    </row>
    <row r="18" spans="1:21" x14ac:dyDescent="0.2">
      <c r="A18" s="12" t="s">
        <v>8</v>
      </c>
      <c r="B18" s="7">
        <v>31853</v>
      </c>
      <c r="C18" s="7">
        <v>16640</v>
      </c>
      <c r="D18" s="7">
        <v>11502</v>
      </c>
      <c r="E18" s="7">
        <v>10752</v>
      </c>
      <c r="F18" s="7">
        <v>5666</v>
      </c>
      <c r="G18" s="7">
        <v>1365</v>
      </c>
      <c r="H18" s="7">
        <v>244</v>
      </c>
      <c r="I18" s="7">
        <v>24</v>
      </c>
      <c r="J18" s="8">
        <f t="shared" si="4"/>
        <v>78046</v>
      </c>
      <c r="L18" s="12" t="s">
        <v>8</v>
      </c>
      <c r="M18" s="7">
        <v>1536822</v>
      </c>
      <c r="N18" s="7">
        <v>532901</v>
      </c>
      <c r="O18" s="7">
        <v>105004</v>
      </c>
      <c r="P18" s="7">
        <v>15785</v>
      </c>
      <c r="Q18" s="7">
        <v>2184</v>
      </c>
      <c r="R18" s="7">
        <v>304</v>
      </c>
      <c r="S18" s="7">
        <v>38</v>
      </c>
      <c r="T18" s="7">
        <v>3</v>
      </c>
      <c r="U18" s="8">
        <f t="shared" si="5"/>
        <v>2193041</v>
      </c>
    </row>
    <row r="19" spans="1:21" x14ac:dyDescent="0.2">
      <c r="A19" s="12" t="s">
        <v>9</v>
      </c>
      <c r="B19" s="7">
        <v>35417</v>
      </c>
      <c r="C19" s="7">
        <v>18879</v>
      </c>
      <c r="D19" s="7">
        <v>14061</v>
      </c>
      <c r="E19" s="7">
        <v>14535</v>
      </c>
      <c r="F19" s="7">
        <v>8512</v>
      </c>
      <c r="G19" s="7">
        <v>1934</v>
      </c>
      <c r="H19" s="7">
        <v>252</v>
      </c>
      <c r="I19" s="7">
        <v>48</v>
      </c>
      <c r="J19" s="8">
        <f t="shared" si="4"/>
        <v>93638</v>
      </c>
      <c r="L19" s="12" t="s">
        <v>9</v>
      </c>
      <c r="M19" s="7">
        <v>1652769</v>
      </c>
      <c r="N19" s="7">
        <v>594164</v>
      </c>
      <c r="O19" s="7">
        <v>122619</v>
      </c>
      <c r="P19" s="7">
        <v>21084</v>
      </c>
      <c r="Q19" s="7">
        <v>3199</v>
      </c>
      <c r="R19" s="7">
        <v>430</v>
      </c>
      <c r="S19" s="7">
        <v>74</v>
      </c>
      <c r="T19" s="7">
        <v>10</v>
      </c>
      <c r="U19" s="8">
        <f t="shared" si="5"/>
        <v>2394349</v>
      </c>
    </row>
    <row r="20" spans="1:21" x14ac:dyDescent="0.2">
      <c r="A20" s="12" t="s">
        <v>10</v>
      </c>
      <c r="B20" s="7">
        <v>38408</v>
      </c>
      <c r="C20" s="7">
        <v>19493</v>
      </c>
      <c r="D20" s="7">
        <v>13804</v>
      </c>
      <c r="E20" s="7">
        <v>12173</v>
      </c>
      <c r="F20" s="7">
        <v>6710</v>
      </c>
      <c r="G20" s="7">
        <v>1431</v>
      </c>
      <c r="H20" s="7">
        <v>250</v>
      </c>
      <c r="I20" s="7">
        <v>27</v>
      </c>
      <c r="J20" s="8">
        <f t="shared" si="4"/>
        <v>92296</v>
      </c>
      <c r="L20" s="12" t="s">
        <v>10</v>
      </c>
      <c r="M20" s="7">
        <v>1851466</v>
      </c>
      <c r="N20" s="7">
        <v>630872</v>
      </c>
      <c r="O20" s="7">
        <v>120505</v>
      </c>
      <c r="P20" s="7">
        <v>18489</v>
      </c>
      <c r="Q20" s="7">
        <v>2497</v>
      </c>
      <c r="R20" s="7">
        <v>313</v>
      </c>
      <c r="S20" s="7">
        <v>42</v>
      </c>
      <c r="T20" s="7">
        <v>5</v>
      </c>
      <c r="U20" s="8">
        <f t="shared" si="5"/>
        <v>2624189</v>
      </c>
    </row>
    <row r="21" spans="1:21" x14ac:dyDescent="0.2">
      <c r="A21" s="12" t="s">
        <v>11</v>
      </c>
      <c r="B21" s="7">
        <v>40487</v>
      </c>
      <c r="C21" s="7">
        <v>19997</v>
      </c>
      <c r="D21" s="7">
        <v>14292</v>
      </c>
      <c r="E21" s="7">
        <v>12537</v>
      </c>
      <c r="F21" s="7">
        <v>6971</v>
      </c>
      <c r="G21" s="7">
        <v>1533</v>
      </c>
      <c r="H21" s="7">
        <v>288</v>
      </c>
      <c r="I21" s="7">
        <v>18</v>
      </c>
      <c r="J21" s="8">
        <f t="shared" si="4"/>
        <v>96123</v>
      </c>
      <c r="L21" s="12" t="s">
        <v>11</v>
      </c>
      <c r="M21" s="7">
        <v>1918271</v>
      </c>
      <c r="N21" s="7">
        <v>647365</v>
      </c>
      <c r="O21" s="7">
        <v>123308</v>
      </c>
      <c r="P21" s="7">
        <v>18443</v>
      </c>
      <c r="Q21" s="7">
        <v>2619</v>
      </c>
      <c r="R21" s="7">
        <v>341</v>
      </c>
      <c r="S21" s="7">
        <v>67</v>
      </c>
      <c r="T21" s="7">
        <v>7</v>
      </c>
      <c r="U21" s="8">
        <f t="shared" si="5"/>
        <v>2710421</v>
      </c>
    </row>
    <row r="22" spans="1:21" x14ac:dyDescent="0.2">
      <c r="A22" s="12" t="s">
        <v>12</v>
      </c>
      <c r="B22" s="7">
        <v>34593</v>
      </c>
      <c r="C22" s="7">
        <v>16953</v>
      </c>
      <c r="D22" s="7">
        <v>11591</v>
      </c>
      <c r="E22" s="7">
        <v>9640</v>
      </c>
      <c r="F22" s="7">
        <v>4813</v>
      </c>
      <c r="G22" s="7">
        <v>1083</v>
      </c>
      <c r="H22" s="7">
        <v>150</v>
      </c>
      <c r="I22" s="7">
        <v>14</v>
      </c>
      <c r="J22" s="8">
        <f t="shared" si="4"/>
        <v>78837</v>
      </c>
      <c r="L22" s="12" t="s">
        <v>12</v>
      </c>
      <c r="M22" s="7">
        <v>1676856</v>
      </c>
      <c r="N22" s="7">
        <v>547490</v>
      </c>
      <c r="O22" s="7">
        <v>99228</v>
      </c>
      <c r="P22" s="7">
        <v>14298</v>
      </c>
      <c r="Q22" s="7">
        <v>1889</v>
      </c>
      <c r="R22" s="7">
        <v>285</v>
      </c>
      <c r="S22" s="7">
        <v>42</v>
      </c>
      <c r="T22" s="7">
        <v>4</v>
      </c>
      <c r="U22" s="8">
        <f t="shared" si="5"/>
        <v>2340092</v>
      </c>
    </row>
    <row r="23" spans="1:21" x14ac:dyDescent="0.2">
      <c r="A23" s="12" t="s">
        <v>13</v>
      </c>
      <c r="B23" s="7">
        <v>27268</v>
      </c>
      <c r="C23" s="7">
        <v>13234</v>
      </c>
      <c r="D23" s="7">
        <v>9487</v>
      </c>
      <c r="E23" s="7">
        <v>8725</v>
      </c>
      <c r="F23" s="7">
        <v>4659</v>
      </c>
      <c r="G23" s="7">
        <v>1111</v>
      </c>
      <c r="H23" s="7">
        <v>187</v>
      </c>
      <c r="I23" s="7">
        <v>25</v>
      </c>
      <c r="J23" s="8">
        <f t="shared" si="4"/>
        <v>64696</v>
      </c>
      <c r="L23" s="12" t="s">
        <v>13</v>
      </c>
      <c r="M23" s="7">
        <v>1296058</v>
      </c>
      <c r="N23" s="7">
        <v>434797</v>
      </c>
      <c r="O23" s="7">
        <v>84028</v>
      </c>
      <c r="P23" s="7">
        <v>13171</v>
      </c>
      <c r="Q23" s="7">
        <v>1755</v>
      </c>
      <c r="R23" s="7">
        <v>264</v>
      </c>
      <c r="S23" s="7">
        <v>28</v>
      </c>
      <c r="T23" s="7">
        <v>1</v>
      </c>
      <c r="U23" s="8">
        <f t="shared" si="5"/>
        <v>1830102</v>
      </c>
    </row>
    <row r="24" spans="1:21" x14ac:dyDescent="0.2">
      <c r="A24" s="12" t="s">
        <v>14</v>
      </c>
      <c r="B24" s="7">
        <v>19988</v>
      </c>
      <c r="C24" s="7">
        <v>11119</v>
      </c>
      <c r="D24" s="7">
        <v>8556</v>
      </c>
      <c r="E24" s="7">
        <v>8347</v>
      </c>
      <c r="F24" s="7">
        <v>5017</v>
      </c>
      <c r="G24" s="7">
        <v>1055</v>
      </c>
      <c r="H24" s="7">
        <v>145</v>
      </c>
      <c r="I24" s="7">
        <v>12</v>
      </c>
      <c r="J24" s="8">
        <f t="shared" si="4"/>
        <v>54239</v>
      </c>
      <c r="L24" s="12" t="s">
        <v>14</v>
      </c>
      <c r="M24" s="7">
        <v>936680</v>
      </c>
      <c r="N24" s="7">
        <v>350596</v>
      </c>
      <c r="O24" s="7">
        <v>74387</v>
      </c>
      <c r="P24" s="7">
        <v>12234</v>
      </c>
      <c r="Q24" s="7">
        <v>1930</v>
      </c>
      <c r="R24" s="7">
        <v>232</v>
      </c>
      <c r="S24" s="7">
        <v>27</v>
      </c>
      <c r="T24" s="7">
        <v>3</v>
      </c>
      <c r="U24" s="8">
        <f t="shared" si="5"/>
        <v>1376089</v>
      </c>
    </row>
    <row r="25" spans="1:21" x14ac:dyDescent="0.2">
      <c r="A25" s="12" t="s">
        <v>15</v>
      </c>
      <c r="B25" s="7">
        <v>14405</v>
      </c>
      <c r="C25" s="7">
        <v>8777</v>
      </c>
      <c r="D25" s="7">
        <v>7313</v>
      </c>
      <c r="E25" s="7">
        <v>8618</v>
      </c>
      <c r="F25" s="7">
        <v>5458</v>
      </c>
      <c r="G25" s="7">
        <v>1369</v>
      </c>
      <c r="H25" s="7">
        <v>258</v>
      </c>
      <c r="I25" s="7">
        <v>39</v>
      </c>
      <c r="J25" s="8">
        <f t="shared" si="4"/>
        <v>46237</v>
      </c>
      <c r="L25" s="12" t="s">
        <v>15</v>
      </c>
      <c r="M25" s="7">
        <v>649160</v>
      </c>
      <c r="N25" s="7">
        <v>269212</v>
      </c>
      <c r="O25" s="7">
        <v>63813</v>
      </c>
      <c r="P25" s="7">
        <v>12332</v>
      </c>
      <c r="Q25" s="7">
        <v>1986</v>
      </c>
      <c r="R25" s="7">
        <v>307</v>
      </c>
      <c r="S25" s="7">
        <v>61</v>
      </c>
      <c r="T25" s="7">
        <v>5</v>
      </c>
      <c r="U25" s="8">
        <f t="shared" si="5"/>
        <v>996876</v>
      </c>
    </row>
    <row r="26" spans="1:21" x14ac:dyDescent="0.2">
      <c r="A26" s="12" t="s">
        <v>16</v>
      </c>
      <c r="B26" s="7">
        <v>13784</v>
      </c>
      <c r="C26" s="7">
        <v>8427</v>
      </c>
      <c r="D26" s="7">
        <v>6936</v>
      </c>
      <c r="E26" s="7">
        <v>7783</v>
      </c>
      <c r="F26" s="7">
        <v>5354</v>
      </c>
      <c r="G26" s="7">
        <v>1396</v>
      </c>
      <c r="H26" s="7">
        <v>255</v>
      </c>
      <c r="I26" s="7">
        <v>43</v>
      </c>
      <c r="J26" s="8">
        <f t="shared" si="4"/>
        <v>43978</v>
      </c>
      <c r="L26" s="12" t="s">
        <v>16</v>
      </c>
      <c r="M26" s="7">
        <v>607222</v>
      </c>
      <c r="N26" s="7">
        <v>245041</v>
      </c>
      <c r="O26" s="7">
        <v>57874</v>
      </c>
      <c r="P26" s="7">
        <v>11175</v>
      </c>
      <c r="Q26" s="7">
        <v>1957</v>
      </c>
      <c r="R26" s="7">
        <v>322</v>
      </c>
      <c r="S26" s="7">
        <v>61</v>
      </c>
      <c r="T26" s="7">
        <v>8</v>
      </c>
      <c r="U26" s="8">
        <f t="shared" si="5"/>
        <v>923660</v>
      </c>
    </row>
    <row r="27" spans="1:21" x14ac:dyDescent="0.2">
      <c r="A27" s="12" t="s">
        <v>17</v>
      </c>
      <c r="B27" s="7">
        <v>24123</v>
      </c>
      <c r="C27" s="7">
        <v>12673</v>
      </c>
      <c r="D27" s="7">
        <v>8980</v>
      </c>
      <c r="E27" s="7">
        <v>8263</v>
      </c>
      <c r="F27" s="7">
        <v>4566</v>
      </c>
      <c r="G27" s="7">
        <v>988</v>
      </c>
      <c r="H27" s="7">
        <v>149</v>
      </c>
      <c r="I27" s="7">
        <v>15</v>
      </c>
      <c r="J27" s="8">
        <f t="shared" si="4"/>
        <v>59757</v>
      </c>
      <c r="L27" s="12" t="s">
        <v>17</v>
      </c>
      <c r="M27" s="7">
        <v>1151070</v>
      </c>
      <c r="N27" s="7">
        <v>402581</v>
      </c>
      <c r="O27" s="7">
        <v>79532</v>
      </c>
      <c r="P27" s="7">
        <v>12208</v>
      </c>
      <c r="Q27" s="7">
        <v>1833</v>
      </c>
      <c r="R27" s="7">
        <v>233</v>
      </c>
      <c r="S27" s="7">
        <v>32</v>
      </c>
      <c r="T27" s="7">
        <v>8</v>
      </c>
      <c r="U27" s="8">
        <f t="shared" si="5"/>
        <v>1647497</v>
      </c>
    </row>
    <row r="28" spans="1:21" x14ac:dyDescent="0.2">
      <c r="A28" s="12" t="s">
        <v>18</v>
      </c>
      <c r="B28" s="7">
        <v>6371</v>
      </c>
      <c r="C28" s="7">
        <v>4109</v>
      </c>
      <c r="D28" s="7">
        <v>3684</v>
      </c>
      <c r="E28" s="7">
        <v>4626</v>
      </c>
      <c r="F28" s="7">
        <v>3357</v>
      </c>
      <c r="G28" s="7">
        <v>953</v>
      </c>
      <c r="H28" s="7">
        <v>205</v>
      </c>
      <c r="I28" s="7">
        <v>31</v>
      </c>
      <c r="J28" s="8">
        <f t="shared" si="4"/>
        <v>23336</v>
      </c>
      <c r="L28" s="12" t="s">
        <v>18</v>
      </c>
      <c r="M28" s="7">
        <v>253047</v>
      </c>
      <c r="N28" s="7">
        <v>108104</v>
      </c>
      <c r="O28" s="7">
        <v>29066</v>
      </c>
      <c r="P28" s="7">
        <v>6214</v>
      </c>
      <c r="Q28" s="7">
        <v>1245</v>
      </c>
      <c r="R28" s="7">
        <v>192</v>
      </c>
      <c r="S28" s="7">
        <v>51</v>
      </c>
      <c r="T28" s="7">
        <v>3</v>
      </c>
      <c r="U28" s="8">
        <f t="shared" si="5"/>
        <v>397922</v>
      </c>
    </row>
    <row r="29" spans="1:21" x14ac:dyDescent="0.2">
      <c r="A29" s="12" t="s">
        <v>19</v>
      </c>
      <c r="B29" s="7">
        <v>13287</v>
      </c>
      <c r="C29" s="7">
        <v>7663</v>
      </c>
      <c r="D29" s="7">
        <v>6218</v>
      </c>
      <c r="E29" s="7">
        <v>6712</v>
      </c>
      <c r="F29" s="7">
        <v>4428</v>
      </c>
      <c r="G29" s="7">
        <v>1053</v>
      </c>
      <c r="H29" s="7">
        <v>212</v>
      </c>
      <c r="I29" s="7">
        <v>32</v>
      </c>
      <c r="J29" s="8">
        <f t="shared" si="4"/>
        <v>39605</v>
      </c>
      <c r="L29" s="12" t="s">
        <v>19</v>
      </c>
      <c r="M29" s="7">
        <v>612516</v>
      </c>
      <c r="N29" s="7">
        <v>243300</v>
      </c>
      <c r="O29" s="7">
        <v>54884</v>
      </c>
      <c r="P29" s="7">
        <v>10019</v>
      </c>
      <c r="Q29" s="7">
        <v>1619</v>
      </c>
      <c r="R29" s="7">
        <v>245</v>
      </c>
      <c r="S29" s="7">
        <v>25</v>
      </c>
      <c r="T29" s="7">
        <v>1</v>
      </c>
      <c r="U29" s="8">
        <f t="shared" si="5"/>
        <v>922609</v>
      </c>
    </row>
    <row r="30" spans="1:21" x14ac:dyDescent="0.2">
      <c r="A30" s="12" t="s">
        <v>20</v>
      </c>
      <c r="B30" s="7">
        <v>9853</v>
      </c>
      <c r="C30" s="7">
        <v>5466</v>
      </c>
      <c r="D30" s="7">
        <v>3963</v>
      </c>
      <c r="E30" s="7">
        <v>3678</v>
      </c>
      <c r="F30" s="7">
        <v>2155</v>
      </c>
      <c r="G30" s="7">
        <v>520</v>
      </c>
      <c r="H30" s="7">
        <v>87</v>
      </c>
      <c r="I30" s="7">
        <v>11</v>
      </c>
      <c r="J30" s="8">
        <f t="shared" si="4"/>
        <v>25733</v>
      </c>
      <c r="L30" s="12" t="s">
        <v>20</v>
      </c>
      <c r="M30" s="7">
        <v>453039</v>
      </c>
      <c r="N30" s="7">
        <v>163029</v>
      </c>
      <c r="O30" s="7">
        <v>32758</v>
      </c>
      <c r="P30" s="7">
        <v>5347</v>
      </c>
      <c r="Q30" s="7">
        <v>822</v>
      </c>
      <c r="R30" s="7">
        <v>102</v>
      </c>
      <c r="S30" s="7">
        <v>18</v>
      </c>
      <c r="T30" s="7">
        <v>7</v>
      </c>
      <c r="U30" s="8">
        <f t="shared" si="5"/>
        <v>655122</v>
      </c>
    </row>
    <row r="31" spans="1:21" x14ac:dyDescent="0.2">
      <c r="A31" s="12" t="s">
        <v>21</v>
      </c>
      <c r="B31" s="7">
        <v>4286</v>
      </c>
      <c r="C31" s="7">
        <v>2991</v>
      </c>
      <c r="D31" s="7">
        <v>2913</v>
      </c>
      <c r="E31" s="7">
        <v>3468</v>
      </c>
      <c r="F31" s="7">
        <v>2764</v>
      </c>
      <c r="G31" s="7">
        <v>801</v>
      </c>
      <c r="H31" s="7">
        <v>121</v>
      </c>
      <c r="I31" s="7">
        <v>16</v>
      </c>
      <c r="J31" s="8">
        <f t="shared" si="4"/>
        <v>17360</v>
      </c>
      <c r="L31" s="12" t="s">
        <v>21</v>
      </c>
      <c r="M31" s="7">
        <v>179517</v>
      </c>
      <c r="N31" s="7">
        <v>83629</v>
      </c>
      <c r="O31" s="7">
        <v>23095</v>
      </c>
      <c r="P31" s="7">
        <v>5027</v>
      </c>
      <c r="Q31" s="7">
        <v>968</v>
      </c>
      <c r="R31" s="7">
        <v>157</v>
      </c>
      <c r="S31" s="7">
        <v>19</v>
      </c>
      <c r="T31" s="7">
        <v>3</v>
      </c>
      <c r="U31" s="8">
        <f t="shared" si="5"/>
        <v>292415</v>
      </c>
    </row>
    <row r="32" spans="1:21" x14ac:dyDescent="0.2">
      <c r="A32" s="12" t="s">
        <v>22</v>
      </c>
      <c r="B32" s="7">
        <v>43634</v>
      </c>
      <c r="C32" s="7">
        <v>21282</v>
      </c>
      <c r="D32" s="7">
        <v>13958</v>
      </c>
      <c r="E32" s="7">
        <v>10104</v>
      </c>
      <c r="F32" s="7">
        <v>3956</v>
      </c>
      <c r="G32" s="7">
        <v>776</v>
      </c>
      <c r="H32" s="7">
        <v>80</v>
      </c>
      <c r="I32" s="7">
        <v>14</v>
      </c>
      <c r="J32" s="8">
        <f t="shared" si="4"/>
        <v>93804</v>
      </c>
      <c r="L32" s="12" t="s">
        <v>22</v>
      </c>
      <c r="M32" s="7">
        <v>1623834</v>
      </c>
      <c r="N32" s="7">
        <v>535415</v>
      </c>
      <c r="O32" s="7">
        <v>92914</v>
      </c>
      <c r="P32" s="7">
        <v>11938</v>
      </c>
      <c r="Q32" s="7">
        <v>1274</v>
      </c>
      <c r="R32" s="7">
        <v>147</v>
      </c>
      <c r="S32" s="7">
        <v>13</v>
      </c>
      <c r="T32" s="7">
        <v>1</v>
      </c>
      <c r="U32" s="8">
        <f t="shared" si="5"/>
        <v>2265536</v>
      </c>
    </row>
    <row r="33" spans="1:21" x14ac:dyDescent="0.2">
      <c r="A33" s="12" t="s">
        <v>23</v>
      </c>
      <c r="B33" s="7">
        <v>786</v>
      </c>
      <c r="C33" s="7">
        <v>496</v>
      </c>
      <c r="D33" s="7">
        <v>292</v>
      </c>
      <c r="E33" s="7">
        <v>146</v>
      </c>
      <c r="F33" s="7">
        <v>92</v>
      </c>
      <c r="G33" s="7">
        <v>55</v>
      </c>
      <c r="H33" s="7">
        <v>4</v>
      </c>
      <c r="I33" s="7">
        <v>1</v>
      </c>
      <c r="J33" s="8">
        <f t="shared" si="4"/>
        <v>1872</v>
      </c>
      <c r="L33" s="12" t="s">
        <v>23</v>
      </c>
      <c r="M33" s="7">
        <v>56093</v>
      </c>
      <c r="N33" s="7">
        <v>17794</v>
      </c>
      <c r="O33" s="7">
        <v>3225</v>
      </c>
      <c r="P33" s="7">
        <v>427</v>
      </c>
      <c r="Q33" s="7">
        <v>38</v>
      </c>
      <c r="R33" s="7">
        <v>15</v>
      </c>
      <c r="S33" s="7">
        <v>0</v>
      </c>
      <c r="T33" s="7">
        <v>0</v>
      </c>
      <c r="U33" s="8">
        <f t="shared" si="5"/>
        <v>77592</v>
      </c>
    </row>
    <row r="34" spans="1:21" x14ac:dyDescent="0.2">
      <c r="A34" s="12" t="s">
        <v>24</v>
      </c>
      <c r="B34" s="7">
        <v>0</v>
      </c>
      <c r="C34" s="7">
        <v>21</v>
      </c>
      <c r="D34" s="7">
        <v>90</v>
      </c>
      <c r="E34" s="7">
        <v>92</v>
      </c>
      <c r="F34" s="7">
        <v>1</v>
      </c>
      <c r="G34" s="7">
        <v>0</v>
      </c>
      <c r="H34" s="7">
        <v>0</v>
      </c>
      <c r="I34" s="7">
        <v>0</v>
      </c>
      <c r="J34" s="8">
        <f t="shared" si="4"/>
        <v>204</v>
      </c>
      <c r="L34" s="12" t="s">
        <v>24</v>
      </c>
      <c r="M34" s="7">
        <v>0</v>
      </c>
      <c r="N34" s="7">
        <v>227</v>
      </c>
      <c r="O34" s="7">
        <v>423</v>
      </c>
      <c r="P34" s="7">
        <v>273</v>
      </c>
      <c r="Q34" s="7">
        <v>0</v>
      </c>
      <c r="R34" s="7">
        <v>0</v>
      </c>
      <c r="S34" s="7">
        <v>0</v>
      </c>
      <c r="T34" s="7">
        <v>0</v>
      </c>
      <c r="U34" s="8">
        <f t="shared" si="5"/>
        <v>923</v>
      </c>
    </row>
    <row r="35" spans="1:21" x14ac:dyDescent="0.2">
      <c r="A35" s="6" t="s">
        <v>25</v>
      </c>
      <c r="B35" s="5">
        <f>SUM(B10:B34)</f>
        <v>847068</v>
      </c>
      <c r="C35" s="5">
        <f t="shared" ref="C35:I35" si="6">SUM(C10:C34)</f>
        <v>429338</v>
      </c>
      <c r="D35" s="5">
        <f t="shared" si="6"/>
        <v>302287</v>
      </c>
      <c r="E35" s="5">
        <f>SUM(E10:E34)</f>
        <v>273892</v>
      </c>
      <c r="F35" s="5">
        <f t="shared" si="6"/>
        <v>149284</v>
      </c>
      <c r="G35" s="5">
        <f t="shared" si="6"/>
        <v>33352</v>
      </c>
      <c r="H35" s="5">
        <f t="shared" si="6"/>
        <v>5165</v>
      </c>
      <c r="I35" s="5">
        <f t="shared" si="6"/>
        <v>693</v>
      </c>
      <c r="J35" s="11">
        <f t="shared" si="4"/>
        <v>2041079</v>
      </c>
      <c r="L35" s="6" t="s">
        <v>25</v>
      </c>
      <c r="M35" s="5">
        <f>SUM(M10:M34)</f>
        <v>39998994</v>
      </c>
      <c r="N35" s="5">
        <f t="shared" ref="N35:U35" si="7">SUM(N10:N34)</f>
        <v>13614405</v>
      </c>
      <c r="O35" s="5">
        <f t="shared" si="7"/>
        <v>2610628</v>
      </c>
      <c r="P35" s="5">
        <f t="shared" si="7"/>
        <v>400350</v>
      </c>
      <c r="Q35" s="5">
        <f t="shared" si="7"/>
        <v>56535</v>
      </c>
      <c r="R35" s="5">
        <f t="shared" si="7"/>
        <v>7598</v>
      </c>
      <c r="S35" s="5">
        <f t="shared" si="7"/>
        <v>1046</v>
      </c>
      <c r="T35" s="5">
        <f t="shared" si="7"/>
        <v>126</v>
      </c>
      <c r="U35" s="11">
        <f t="shared" si="7"/>
        <v>56689682</v>
      </c>
    </row>
    <row r="37" spans="1:21" x14ac:dyDescent="0.2">
      <c r="A37" s="28" t="s">
        <v>33</v>
      </c>
      <c r="B37" s="13" t="s">
        <v>29</v>
      </c>
      <c r="C37" s="13">
        <v>1</v>
      </c>
      <c r="D37" s="13">
        <v>2</v>
      </c>
      <c r="E37" s="13">
        <v>3</v>
      </c>
      <c r="F37" s="13">
        <v>4</v>
      </c>
      <c r="G37" s="13">
        <v>5</v>
      </c>
      <c r="H37" s="13">
        <v>6</v>
      </c>
      <c r="I37" s="14">
        <v>7</v>
      </c>
      <c r="J37" s="1"/>
      <c r="L37" s="27" t="s">
        <v>26</v>
      </c>
      <c r="M37" s="18" t="s">
        <v>32</v>
      </c>
      <c r="N37" s="19"/>
      <c r="O37" s="19"/>
      <c r="P37" s="19"/>
    </row>
    <row r="38" spans="1:21" x14ac:dyDescent="0.2">
      <c r="A38" s="12" t="s">
        <v>0</v>
      </c>
      <c r="B38" s="7"/>
      <c r="C38" s="7">
        <f>(C10/$B10)*($M10/N10)</f>
        <v>1.4830916709341944</v>
      </c>
      <c r="D38" s="7">
        <f t="shared" ref="D38:I53" si="8">(D10/$B10)*($M10/O10)</f>
        <v>5.4257122032721803</v>
      </c>
      <c r="E38" s="7">
        <f t="shared" si="8"/>
        <v>32.240430240668296</v>
      </c>
      <c r="F38" s="7">
        <f t="shared" si="8"/>
        <v>126.34588489610093</v>
      </c>
      <c r="G38" s="7">
        <f t="shared" si="8"/>
        <v>198.0764493326526</v>
      </c>
      <c r="H38" s="7">
        <f t="shared" si="8"/>
        <v>258.19355018244687</v>
      </c>
      <c r="I38" s="8">
        <f t="shared" si="8"/>
        <v>260.89557570761201</v>
      </c>
      <c r="L38" s="12" t="s">
        <v>0</v>
      </c>
      <c r="M38" s="29">
        <f t="shared" ref="M38:M61" si="9">(J10+U10)/(SUM(J$10:J$33)+SUM(U$10:U$33))</f>
        <v>7.7580068011321168E-2</v>
      </c>
      <c r="N38" s="20"/>
      <c r="O38" s="22"/>
      <c r="P38" s="23"/>
    </row>
    <row r="39" spans="1:21" x14ac:dyDescent="0.2">
      <c r="A39" s="12" t="s">
        <v>1</v>
      </c>
      <c r="B39" s="7"/>
      <c r="C39" s="7">
        <f t="shared" ref="C39:C61" si="10">(C11/$B11)*($M11/N11)</f>
        <v>1.4793213768462095</v>
      </c>
      <c r="D39" s="7">
        <f t="shared" si="8"/>
        <v>5.4788559181363805</v>
      </c>
      <c r="E39" s="7">
        <f t="shared" si="8"/>
        <v>32.516575237904846</v>
      </c>
      <c r="F39" s="7">
        <f t="shared" si="8"/>
        <v>123.14587379053017</v>
      </c>
      <c r="G39" s="7">
        <f t="shared" si="8"/>
        <v>216.19681434398166</v>
      </c>
      <c r="H39" s="7">
        <f t="shared" si="8"/>
        <v>245.17425219673331</v>
      </c>
      <c r="I39" s="8">
        <f t="shared" si="8"/>
        <v>343.82581214212865</v>
      </c>
      <c r="L39" s="12" t="s">
        <v>1</v>
      </c>
      <c r="M39" s="29">
        <f t="shared" si="9"/>
        <v>9.0979845030193782E-2</v>
      </c>
      <c r="N39" s="20"/>
      <c r="O39" s="21"/>
      <c r="P39" s="21"/>
    </row>
    <row r="40" spans="1:21" x14ac:dyDescent="0.2">
      <c r="A40" s="12" t="s">
        <v>2</v>
      </c>
      <c r="B40" s="7"/>
      <c r="C40" s="7">
        <f t="shared" si="10"/>
        <v>1.4740408396928137</v>
      </c>
      <c r="D40" s="7">
        <f t="shared" si="8"/>
        <v>5.5130850383489189</v>
      </c>
      <c r="E40" s="7">
        <f t="shared" si="8"/>
        <v>32.521400651980095</v>
      </c>
      <c r="F40" s="7">
        <f t="shared" si="8"/>
        <v>122.47626337945833</v>
      </c>
      <c r="G40" s="7">
        <f t="shared" si="8"/>
        <v>214.8142874090592</v>
      </c>
      <c r="H40" s="7">
        <f t="shared" si="8"/>
        <v>290.20807078696873</v>
      </c>
      <c r="I40" s="8">
        <f t="shared" si="8"/>
        <v>348.24968494436251</v>
      </c>
      <c r="L40" s="12" t="s">
        <v>2</v>
      </c>
      <c r="M40" s="29">
        <f t="shared" si="9"/>
        <v>8.0245570745426403E-2</v>
      </c>
      <c r="N40" s="20"/>
      <c r="O40" s="21"/>
      <c r="P40" s="21"/>
    </row>
    <row r="41" spans="1:21" x14ac:dyDescent="0.2">
      <c r="A41" s="12" t="s">
        <v>3</v>
      </c>
      <c r="B41" s="7"/>
      <c r="C41" s="7">
        <f t="shared" si="10"/>
        <v>1.5017953537602915</v>
      </c>
      <c r="D41" s="7">
        <f t="shared" si="8"/>
        <v>5.6240047298500571</v>
      </c>
      <c r="E41" s="7">
        <f t="shared" si="8"/>
        <v>33.160202290795432</v>
      </c>
      <c r="F41" s="7">
        <f t="shared" si="8"/>
        <v>123.99768833402179</v>
      </c>
      <c r="G41" s="7">
        <f t="shared" si="8"/>
        <v>206.46358632648037</v>
      </c>
      <c r="H41" s="7">
        <f t="shared" si="8"/>
        <v>240.64857756414986</v>
      </c>
      <c r="I41" s="8">
        <f t="shared" si="8"/>
        <v>278.60032456351399</v>
      </c>
      <c r="L41" s="12" t="s">
        <v>3</v>
      </c>
      <c r="M41" s="29">
        <f t="shared" si="9"/>
        <v>8.3902395850108655E-2</v>
      </c>
      <c r="N41" s="20"/>
      <c r="O41" s="21"/>
      <c r="P41" s="21"/>
    </row>
    <row r="42" spans="1:21" x14ac:dyDescent="0.2">
      <c r="A42" s="12" t="s">
        <v>4</v>
      </c>
      <c r="B42" s="7"/>
      <c r="C42" s="7">
        <f t="shared" si="10"/>
        <v>1.4804116306397554</v>
      </c>
      <c r="D42" s="7">
        <f t="shared" si="8"/>
        <v>5.4011880573184357</v>
      </c>
      <c r="E42" s="7">
        <f t="shared" si="8"/>
        <v>32.755932801911044</v>
      </c>
      <c r="F42" s="7">
        <f t="shared" si="8"/>
        <v>130.51838443228348</v>
      </c>
      <c r="G42" s="7">
        <f t="shared" si="8"/>
        <v>212.76532974005158</v>
      </c>
      <c r="H42" s="7">
        <f t="shared" si="8"/>
        <v>287.4597379816916</v>
      </c>
      <c r="I42" s="8">
        <f t="shared" si="8"/>
        <v>217.4533793783917</v>
      </c>
      <c r="L42" s="12" t="s">
        <v>4</v>
      </c>
      <c r="M42" s="29">
        <f t="shared" si="9"/>
        <v>7.223997002944034E-2</v>
      </c>
      <c r="N42" s="20"/>
      <c r="O42" s="21"/>
      <c r="P42" s="21"/>
    </row>
    <row r="43" spans="1:21" x14ac:dyDescent="0.2">
      <c r="A43" s="12" t="s">
        <v>5</v>
      </c>
      <c r="B43" s="7"/>
      <c r="C43" s="7">
        <f t="shared" si="10"/>
        <v>1.5042701276133852</v>
      </c>
      <c r="D43" s="7">
        <f t="shared" si="8"/>
        <v>5.5706173277656168</v>
      </c>
      <c r="E43" s="7">
        <f t="shared" si="8"/>
        <v>32.448117285820317</v>
      </c>
      <c r="F43" s="7">
        <f t="shared" si="8"/>
        <v>127.0548668935044</v>
      </c>
      <c r="G43" s="7">
        <f t="shared" si="8"/>
        <v>193.91048700677374</v>
      </c>
      <c r="H43" s="7">
        <f t="shared" si="8"/>
        <v>193.71516693716671</v>
      </c>
      <c r="I43" s="8">
        <f t="shared" si="8"/>
        <v>201.8564004805767</v>
      </c>
      <c r="L43" s="12" t="s">
        <v>5</v>
      </c>
      <c r="M43" s="29">
        <f t="shared" si="9"/>
        <v>6.7426761079423719E-2</v>
      </c>
      <c r="N43" s="20"/>
      <c r="O43" s="21"/>
      <c r="P43" s="21"/>
    </row>
    <row r="44" spans="1:21" x14ac:dyDescent="0.2">
      <c r="A44" s="12" t="s">
        <v>6</v>
      </c>
      <c r="B44" s="7"/>
      <c r="C44" s="7">
        <f t="shared" si="10"/>
        <v>1.5021617316911324</v>
      </c>
      <c r="D44" s="7">
        <f t="shared" si="8"/>
        <v>5.5336895868636855</v>
      </c>
      <c r="E44" s="7">
        <f t="shared" si="8"/>
        <v>32.883183616666635</v>
      </c>
      <c r="F44" s="7">
        <f t="shared" si="8"/>
        <v>123.25462862952914</v>
      </c>
      <c r="G44" s="7">
        <f t="shared" si="8"/>
        <v>204.02342346159759</v>
      </c>
      <c r="H44" s="7">
        <f t="shared" si="8"/>
        <v>264.28516822921227</v>
      </c>
      <c r="I44" s="8">
        <f t="shared" si="8"/>
        <v>250.93743246006017</v>
      </c>
      <c r="L44" s="12" t="s">
        <v>6</v>
      </c>
      <c r="M44" s="29">
        <f t="shared" si="9"/>
        <v>5.4646943653692784E-2</v>
      </c>
      <c r="N44" s="20"/>
      <c r="O44" s="21"/>
      <c r="P44" s="21"/>
    </row>
    <row r="45" spans="1:21" x14ac:dyDescent="0.2">
      <c r="A45" s="12" t="s">
        <v>7</v>
      </c>
      <c r="B45" s="7"/>
      <c r="C45" s="7">
        <f t="shared" si="10"/>
        <v>1.48580791053935</v>
      </c>
      <c r="D45" s="7">
        <f t="shared" si="8"/>
        <v>5.3909043465191138</v>
      </c>
      <c r="E45" s="7">
        <f t="shared" si="8"/>
        <v>32.948247333443177</v>
      </c>
      <c r="F45" s="7">
        <f t="shared" si="8"/>
        <v>127.46647334691693</v>
      </c>
      <c r="G45" s="7">
        <f t="shared" si="8"/>
        <v>209.55836639019114</v>
      </c>
      <c r="H45" s="7">
        <f t="shared" si="8"/>
        <v>212.95661016949154</v>
      </c>
      <c r="I45" s="8"/>
      <c r="L45" s="12" t="s">
        <v>7</v>
      </c>
      <c r="M45" s="29">
        <f t="shared" si="9"/>
        <v>5.4840832142764591E-2</v>
      </c>
      <c r="N45" s="20"/>
      <c r="O45" s="21"/>
      <c r="P45" s="21"/>
    </row>
    <row r="46" spans="1:21" x14ac:dyDescent="0.2">
      <c r="A46" s="12" t="s">
        <v>8</v>
      </c>
      <c r="B46" s="7"/>
      <c r="C46" s="7">
        <f t="shared" si="10"/>
        <v>1.5065377348124132</v>
      </c>
      <c r="D46" s="7">
        <f t="shared" si="8"/>
        <v>5.2849483499829812</v>
      </c>
      <c r="E46" s="7">
        <f t="shared" si="8"/>
        <v>32.863808920454503</v>
      </c>
      <c r="F46" s="7">
        <f t="shared" si="8"/>
        <v>125.1691097807476</v>
      </c>
      <c r="G46" s="7">
        <f t="shared" si="8"/>
        <v>216.63683148906074</v>
      </c>
      <c r="H46" s="7">
        <f t="shared" si="8"/>
        <v>309.79860444442977</v>
      </c>
      <c r="I46" s="8">
        <f t="shared" si="8"/>
        <v>385.97858914387973</v>
      </c>
      <c r="L46" s="12" t="s">
        <v>8</v>
      </c>
      <c r="M46" s="29">
        <f t="shared" si="9"/>
        <v>3.8670205232336372E-2</v>
      </c>
      <c r="N46" s="20"/>
      <c r="O46" s="21"/>
      <c r="P46" s="21"/>
    </row>
    <row r="47" spans="1:21" x14ac:dyDescent="0.2">
      <c r="A47" s="12" t="s">
        <v>9</v>
      </c>
      <c r="B47" s="7"/>
      <c r="C47" s="7">
        <f t="shared" si="10"/>
        <v>1.4827674331304981</v>
      </c>
      <c r="D47" s="7">
        <f t="shared" si="8"/>
        <v>5.3512941661309101</v>
      </c>
      <c r="E47" s="7">
        <f t="shared" si="8"/>
        <v>32.170841097229598</v>
      </c>
      <c r="F47" s="7">
        <f t="shared" si="8"/>
        <v>124.17030899562444</v>
      </c>
      <c r="G47" s="7">
        <f t="shared" si="8"/>
        <v>209.88838273040605</v>
      </c>
      <c r="H47" s="7">
        <f t="shared" si="8"/>
        <v>158.91657922710806</v>
      </c>
      <c r="I47" s="8">
        <f t="shared" si="8"/>
        <v>223.99670214868564</v>
      </c>
      <c r="L47" s="12" t="s">
        <v>9</v>
      </c>
      <c r="M47" s="29">
        <f t="shared" si="9"/>
        <v>4.2363400391700043E-2</v>
      </c>
      <c r="N47" s="20"/>
      <c r="O47" s="21"/>
      <c r="P47" s="21"/>
    </row>
    <row r="48" spans="1:21" x14ac:dyDescent="0.2">
      <c r="A48" s="12" t="s">
        <v>10</v>
      </c>
      <c r="B48" s="7"/>
      <c r="C48" s="7">
        <f t="shared" si="10"/>
        <v>1.489469033186769</v>
      </c>
      <c r="D48" s="7">
        <f t="shared" si="8"/>
        <v>5.5219685873604485</v>
      </c>
      <c r="E48" s="7">
        <f t="shared" si="8"/>
        <v>31.737904408650508</v>
      </c>
      <c r="F48" s="7">
        <f t="shared" si="8"/>
        <v>129.5382501075859</v>
      </c>
      <c r="G48" s="7">
        <f t="shared" si="8"/>
        <v>220.38871078509334</v>
      </c>
      <c r="H48" s="7">
        <f t="shared" si="8"/>
        <v>286.93581942254093</v>
      </c>
      <c r="I48" s="8">
        <f t="shared" si="8"/>
        <v>260.30817538012911</v>
      </c>
      <c r="L48" s="12" t="s">
        <v>10</v>
      </c>
      <c r="M48" s="29">
        <f t="shared" si="9"/>
        <v>4.6254076774937848E-2</v>
      </c>
      <c r="N48" s="20"/>
      <c r="O48" s="21"/>
      <c r="P48" s="21"/>
    </row>
    <row r="49" spans="1:16" x14ac:dyDescent="0.2">
      <c r="A49" s="12" t="s">
        <v>11</v>
      </c>
      <c r="B49" s="7"/>
      <c r="C49" s="7">
        <f t="shared" si="10"/>
        <v>1.4635581914845948</v>
      </c>
      <c r="D49" s="7">
        <f t="shared" si="8"/>
        <v>5.4915648604573377</v>
      </c>
      <c r="E49" s="7">
        <f t="shared" si="8"/>
        <v>32.207456078504045</v>
      </c>
      <c r="F49" s="7">
        <f t="shared" si="8"/>
        <v>126.11128412871494</v>
      </c>
      <c r="G49" s="7">
        <f t="shared" si="8"/>
        <v>213.00124380100428</v>
      </c>
      <c r="H49" s="7">
        <f t="shared" si="8"/>
        <v>203.66295870168756</v>
      </c>
      <c r="I49" s="8">
        <f t="shared" si="8"/>
        <v>121.83409136618808</v>
      </c>
      <c r="L49" s="12" t="s">
        <v>11</v>
      </c>
      <c r="M49" s="29">
        <f t="shared" si="9"/>
        <v>4.7787527502725455E-2</v>
      </c>
      <c r="N49" s="20"/>
      <c r="O49" s="21"/>
      <c r="P49" s="21"/>
    </row>
    <row r="50" spans="1:16" x14ac:dyDescent="0.2">
      <c r="A50" s="12" t="s">
        <v>12</v>
      </c>
      <c r="B50" s="7"/>
      <c r="C50" s="7">
        <f t="shared" si="10"/>
        <v>1.500990395190803</v>
      </c>
      <c r="D50" s="7">
        <f t="shared" si="8"/>
        <v>5.6623174021999834</v>
      </c>
      <c r="E50" s="7">
        <f t="shared" si="8"/>
        <v>32.682049503683011</v>
      </c>
      <c r="F50" s="7">
        <f t="shared" si="8"/>
        <v>123.50696396516051</v>
      </c>
      <c r="G50" s="7">
        <f t="shared" si="8"/>
        <v>184.20064174833055</v>
      </c>
      <c r="H50" s="7">
        <f t="shared" si="8"/>
        <v>173.12090389880694</v>
      </c>
      <c r="I50" s="8">
        <f t="shared" si="8"/>
        <v>169.6584858208308</v>
      </c>
      <c r="L50" s="12" t="s">
        <v>12</v>
      </c>
      <c r="M50" s="29">
        <f t="shared" si="9"/>
        <v>4.1187537453408953E-2</v>
      </c>
      <c r="N50" s="20"/>
      <c r="O50" s="21"/>
      <c r="P50" s="21"/>
    </row>
    <row r="51" spans="1:16" x14ac:dyDescent="0.2">
      <c r="A51" s="12" t="s">
        <v>13</v>
      </c>
      <c r="B51" s="7"/>
      <c r="C51" s="7">
        <f t="shared" si="10"/>
        <v>1.4466908784896746</v>
      </c>
      <c r="D51" s="7">
        <f t="shared" si="8"/>
        <v>5.3663133152406797</v>
      </c>
      <c r="E51" s="7">
        <f t="shared" si="8"/>
        <v>31.486025125077813</v>
      </c>
      <c r="F51" s="7">
        <f t="shared" si="8"/>
        <v>126.17890128875899</v>
      </c>
      <c r="G51" s="7">
        <f t="shared" si="8"/>
        <v>200.02362048310596</v>
      </c>
      <c r="H51" s="7">
        <f t="shared" si="8"/>
        <v>317.4349394371215</v>
      </c>
      <c r="I51" s="8">
        <f t="shared" si="8"/>
        <v>1188.2591315828076</v>
      </c>
      <c r="L51" s="12" t="s">
        <v>13</v>
      </c>
      <c r="M51" s="29">
        <f t="shared" si="9"/>
        <v>3.2263065014163039E-2</v>
      </c>
      <c r="N51" s="20"/>
      <c r="O51" s="21"/>
      <c r="P51" s="21"/>
    </row>
    <row r="52" spans="1:16" x14ac:dyDescent="0.2">
      <c r="A52" s="12" t="s">
        <v>14</v>
      </c>
      <c r="B52" s="7"/>
      <c r="C52" s="7">
        <f t="shared" si="10"/>
        <v>1.4862117135653501</v>
      </c>
      <c r="D52" s="7">
        <f t="shared" si="8"/>
        <v>5.3900853020718564</v>
      </c>
      <c r="E52" s="7">
        <f t="shared" si="8"/>
        <v>31.973033583105565</v>
      </c>
      <c r="F52" s="7">
        <f t="shared" si="8"/>
        <v>121.81722401316439</v>
      </c>
      <c r="G52" s="7">
        <f>(G24/$B24)*($M24/R24)</f>
        <v>213.10143844927646</v>
      </c>
      <c r="H52" s="7">
        <f t="shared" si="8"/>
        <v>251.66692608157487</v>
      </c>
      <c r="I52" s="8">
        <f t="shared" si="8"/>
        <v>187.44846908144888</v>
      </c>
      <c r="L52" s="12" t="s">
        <v>14</v>
      </c>
      <c r="M52" s="29">
        <f t="shared" si="9"/>
        <v>2.4354451110660761E-2</v>
      </c>
      <c r="N52" s="20"/>
      <c r="O52" s="21"/>
      <c r="P52" s="21"/>
    </row>
    <row r="53" spans="1:16" x14ac:dyDescent="0.2">
      <c r="A53" s="12" t="s">
        <v>15</v>
      </c>
      <c r="B53" s="7"/>
      <c r="C53" s="7">
        <f t="shared" si="10"/>
        <v>1.4692313034872835</v>
      </c>
      <c r="D53" s="7">
        <f t="shared" si="8"/>
        <v>5.1644597861876811</v>
      </c>
      <c r="E53" s="7">
        <f t="shared" si="8"/>
        <v>31.492813598730848</v>
      </c>
      <c r="F53" s="7">
        <f t="shared" si="8"/>
        <v>123.84907752392398</v>
      </c>
      <c r="G53" s="7">
        <f t="shared" si="8"/>
        <v>200.9571956896074</v>
      </c>
      <c r="H53" s="7">
        <f t="shared" si="8"/>
        <v>190.60239784683142</v>
      </c>
      <c r="I53" s="8">
        <f t="shared" si="8"/>
        <v>351.50628254078447</v>
      </c>
      <c r="L53" s="12" t="s">
        <v>15</v>
      </c>
      <c r="M53" s="29">
        <f t="shared" si="9"/>
        <v>1.7761271933007448E-2</v>
      </c>
      <c r="N53" s="20"/>
      <c r="O53" s="21"/>
      <c r="P53" s="21"/>
    </row>
    <row r="54" spans="1:16" x14ac:dyDescent="0.2">
      <c r="A54" s="12" t="s">
        <v>16</v>
      </c>
      <c r="B54" s="7"/>
      <c r="C54" s="7">
        <f t="shared" si="10"/>
        <v>1.5149785059836349</v>
      </c>
      <c r="D54" s="7">
        <f t="shared" ref="D54:D61" si="11">(D26/$B26)*($M26/O26)</f>
        <v>5.2795610718030535</v>
      </c>
      <c r="E54" s="7">
        <f t="shared" ref="E54:E61" si="12">(E26/$B26)*($M26/P26)</f>
        <v>30.681156935837162</v>
      </c>
      <c r="F54" s="7">
        <f t="shared" ref="F54:F61" si="13">(F26/$B26)*($M26/Q26)</f>
        <v>120.52018084107202</v>
      </c>
      <c r="G54" s="7">
        <f t="shared" ref="G54:G61" si="14">(G26/$B26)*($M26/R26)</f>
        <v>190.98610865780111</v>
      </c>
      <c r="H54" s="7">
        <f t="shared" ref="H54:H60" si="15">(H26/$B26)*($M26/S26)</f>
        <v>184.15460310362218</v>
      </c>
      <c r="I54" s="8">
        <f t="shared" ref="I54:I60" si="16">(I26/$B26)*($M26/T26)</f>
        <v>236.78309997098086</v>
      </c>
      <c r="L54" s="12" t="s">
        <v>16</v>
      </c>
      <c r="M54" s="29">
        <f t="shared" si="9"/>
        <v>1.6476145586059671E-2</v>
      </c>
      <c r="N54" s="20"/>
      <c r="O54" s="21"/>
      <c r="P54" s="21"/>
    </row>
    <row r="55" spans="1:16" x14ac:dyDescent="0.2">
      <c r="A55" s="12" t="s">
        <v>17</v>
      </c>
      <c r="B55" s="7"/>
      <c r="C55" s="7">
        <f t="shared" si="10"/>
        <v>1.5020921583818676</v>
      </c>
      <c r="D55" s="7">
        <f t="shared" si="11"/>
        <v>5.387717938523874</v>
      </c>
      <c r="E55" s="7">
        <f t="shared" si="12"/>
        <v>32.297109094234123</v>
      </c>
      <c r="F55" s="7">
        <f t="shared" si="13"/>
        <v>118.86222634367117</v>
      </c>
      <c r="G55" s="7">
        <f t="shared" si="14"/>
        <v>202.33519948461557</v>
      </c>
      <c r="H55" s="7">
        <f t="shared" si="15"/>
        <v>222.18089323467231</v>
      </c>
      <c r="I55" s="8">
        <f>(I27/$B27)*($M27/T27)</f>
        <v>89.468816067653279</v>
      </c>
      <c r="L55" s="12" t="s">
        <v>17</v>
      </c>
      <c r="M55" s="29">
        <f t="shared" si="9"/>
        <v>2.9069719726160733E-2</v>
      </c>
      <c r="N55" s="20"/>
      <c r="O55" s="21"/>
      <c r="P55" s="21"/>
    </row>
    <row r="56" spans="1:16" x14ac:dyDescent="0.2">
      <c r="A56" s="12" t="s">
        <v>18</v>
      </c>
      <c r="B56" s="7"/>
      <c r="C56" s="7">
        <f t="shared" si="10"/>
        <v>1.5096906499508667</v>
      </c>
      <c r="D56" s="7">
        <f t="shared" si="11"/>
        <v>5.034170728824682</v>
      </c>
      <c r="E56" s="7">
        <f t="shared" si="12"/>
        <v>29.568409710944305</v>
      </c>
      <c r="F56" s="7">
        <f t="shared" si="13"/>
        <v>107.09657389564538</v>
      </c>
      <c r="G56" s="7">
        <f t="shared" si="14"/>
        <v>197.14476975749488</v>
      </c>
      <c r="H56" s="7">
        <f t="shared" si="15"/>
        <v>159.65306951535914</v>
      </c>
      <c r="I56" s="8">
        <f t="shared" si="16"/>
        <v>410.42520797363051</v>
      </c>
      <c r="L56" s="12" t="s">
        <v>18</v>
      </c>
      <c r="M56" s="29">
        <f t="shared" si="9"/>
        <v>7.172835437728081E-3</v>
      </c>
      <c r="N56" s="20"/>
      <c r="O56" s="21"/>
      <c r="P56" s="21"/>
    </row>
    <row r="57" spans="1:16" x14ac:dyDescent="0.2">
      <c r="A57" s="12" t="s">
        <v>19</v>
      </c>
      <c r="B57" s="7"/>
      <c r="C57" s="7">
        <f t="shared" si="10"/>
        <v>1.4519351503564901</v>
      </c>
      <c r="D57" s="7">
        <f t="shared" si="11"/>
        <v>5.2227046270243589</v>
      </c>
      <c r="E57" s="7">
        <f t="shared" si="12"/>
        <v>30.882899911707607</v>
      </c>
      <c r="F57" s="7">
        <f t="shared" si="13"/>
        <v>126.08147072658711</v>
      </c>
      <c r="G57" s="7">
        <f t="shared" si="14"/>
        <v>198.13116334363954</v>
      </c>
      <c r="H57" s="7">
        <f t="shared" si="15"/>
        <v>390.91861819823885</v>
      </c>
      <c r="I57" s="8">
        <f t="shared" si="16"/>
        <v>1475.1645969744864</v>
      </c>
      <c r="L57" s="12" t="s">
        <v>19</v>
      </c>
      <c r="M57" s="29">
        <f t="shared" si="9"/>
        <v>1.6383790166306842E-2</v>
      </c>
      <c r="N57" s="20"/>
      <c r="O57" s="21"/>
      <c r="P57" s="21"/>
    </row>
    <row r="58" spans="1:16" x14ac:dyDescent="0.2">
      <c r="A58" s="12" t="s">
        <v>20</v>
      </c>
      <c r="B58" s="7"/>
      <c r="C58" s="7">
        <f t="shared" si="10"/>
        <v>1.5416005972894382</v>
      </c>
      <c r="D58" s="7">
        <f t="shared" si="11"/>
        <v>5.5625483762043855</v>
      </c>
      <c r="E58" s="7">
        <f t="shared" si="12"/>
        <v>31.627775541909877</v>
      </c>
      <c r="F58" s="7">
        <f t="shared" si="13"/>
        <v>120.54315777698592</v>
      </c>
      <c r="G58" s="7">
        <f t="shared" si="14"/>
        <v>234.40683936215305</v>
      </c>
      <c r="H58" s="7">
        <f t="shared" si="15"/>
        <v>222.23571501065663</v>
      </c>
      <c r="I58" s="8">
        <f t="shared" si="16"/>
        <v>72.253976308883452</v>
      </c>
      <c r="L58" s="12" t="s">
        <v>20</v>
      </c>
      <c r="M58" s="29">
        <f t="shared" si="9"/>
        <v>1.1593040065599592E-2</v>
      </c>
      <c r="N58" s="20"/>
      <c r="O58" s="21"/>
      <c r="P58" s="21"/>
    </row>
    <row r="59" spans="1:16" x14ac:dyDescent="0.2">
      <c r="A59" s="12" t="s">
        <v>21</v>
      </c>
      <c r="B59" s="7"/>
      <c r="C59" s="7">
        <f t="shared" si="10"/>
        <v>1.4980038327513749</v>
      </c>
      <c r="D59" s="7">
        <f t="shared" si="11"/>
        <v>5.2829431014767163</v>
      </c>
      <c r="E59" s="7">
        <f t="shared" si="12"/>
        <v>28.895061209830889</v>
      </c>
      <c r="F59" s="7">
        <f t="shared" si="13"/>
        <v>119.59584636506328</v>
      </c>
      <c r="G59" s="7">
        <f t="shared" si="14"/>
        <v>213.6910233585277</v>
      </c>
      <c r="H59" s="7">
        <f t="shared" si="15"/>
        <v>266.73818061252058</v>
      </c>
      <c r="I59" s="8">
        <f t="shared" si="16"/>
        <v>223.38404106392909</v>
      </c>
      <c r="L59" s="12" t="s">
        <v>21</v>
      </c>
      <c r="M59" s="29">
        <f t="shared" si="9"/>
        <v>5.274594423660124E-3</v>
      </c>
      <c r="N59" s="20"/>
      <c r="O59" s="21"/>
      <c r="P59" s="21"/>
    </row>
    <row r="60" spans="1:16" x14ac:dyDescent="0.2">
      <c r="A60" s="12" t="s">
        <v>22</v>
      </c>
      <c r="B60" s="7"/>
      <c r="C60" s="7">
        <f t="shared" si="10"/>
        <v>1.4792395433567216</v>
      </c>
      <c r="D60" s="7">
        <f t="shared" si="11"/>
        <v>5.5906028305085034</v>
      </c>
      <c r="E60" s="7">
        <f t="shared" si="12"/>
        <v>31.497665471845938</v>
      </c>
      <c r="F60" s="7">
        <f t="shared" si="13"/>
        <v>115.55891568145447</v>
      </c>
      <c r="G60" s="7">
        <f t="shared" si="14"/>
        <v>196.45405146520267</v>
      </c>
      <c r="H60" s="7">
        <f t="shared" si="15"/>
        <v>229.01463572866606</v>
      </c>
      <c r="I60" s="8">
        <f t="shared" si="16"/>
        <v>521.00829628271538</v>
      </c>
      <c r="L60" s="12" t="s">
        <v>22</v>
      </c>
      <c r="M60" s="29">
        <f t="shared" si="9"/>
        <v>4.0172904874564687E-2</v>
      </c>
      <c r="N60" s="20"/>
      <c r="O60" s="21"/>
      <c r="P60" s="21"/>
    </row>
    <row r="61" spans="1:16" x14ac:dyDescent="0.2">
      <c r="A61" s="6" t="s">
        <v>23</v>
      </c>
      <c r="B61" s="5"/>
      <c r="C61" s="5">
        <f t="shared" si="10"/>
        <v>1.9892721937033981</v>
      </c>
      <c r="D61" s="5">
        <f t="shared" si="11"/>
        <v>6.4615878651596743</v>
      </c>
      <c r="E61" s="5">
        <f t="shared" si="12"/>
        <v>24.401195392435536</v>
      </c>
      <c r="F61" s="5">
        <f t="shared" si="13"/>
        <v>172.77875987679121</v>
      </c>
      <c r="G61" s="5">
        <f t="shared" si="14"/>
        <v>261.67217981340121</v>
      </c>
      <c r="H61" s="5"/>
      <c r="I61" s="11"/>
      <c r="L61" s="6" t="s">
        <v>23</v>
      </c>
      <c r="M61" s="30">
        <f t="shared" si="9"/>
        <v>1.3530477646089196E-3</v>
      </c>
      <c r="N61" s="20"/>
      <c r="O61" s="21"/>
      <c r="P61" s="21"/>
    </row>
    <row r="62" spans="1:16" x14ac:dyDescent="0.2">
      <c r="A62" s="2"/>
      <c r="M62" s="24"/>
      <c r="N62" s="20"/>
    </row>
    <row r="63" spans="1:16" x14ac:dyDescent="0.2">
      <c r="A63" s="28" t="s">
        <v>27</v>
      </c>
      <c r="B63" s="13" t="s">
        <v>29</v>
      </c>
      <c r="C63" s="13">
        <v>1</v>
      </c>
      <c r="D63" s="13">
        <v>2</v>
      </c>
      <c r="E63" s="13">
        <v>3</v>
      </c>
      <c r="F63" s="13">
        <v>4</v>
      </c>
      <c r="G63" s="13">
        <v>5</v>
      </c>
      <c r="H63" s="13">
        <v>6</v>
      </c>
      <c r="I63" s="14">
        <v>7</v>
      </c>
      <c r="M63" s="24"/>
      <c r="N63" s="24"/>
    </row>
    <row r="64" spans="1:16" x14ac:dyDescent="0.2">
      <c r="A64" s="12" t="s">
        <v>0</v>
      </c>
      <c r="B64" s="7"/>
      <c r="C64" s="7">
        <f>(C38-C$3)^2</f>
        <v>2.1322538196661225E-5</v>
      </c>
      <c r="D64" s="7">
        <f t="shared" ref="D64:I64" si="17">(D38-D$3)^2</f>
        <v>1.6818455878122168E-3</v>
      </c>
      <c r="E64" s="7">
        <f t="shared" si="17"/>
        <v>8.0603709834504E-3</v>
      </c>
      <c r="F64" s="7">
        <f t="shared" si="17"/>
        <v>3.1132175659598174</v>
      </c>
      <c r="G64" s="7">
        <f t="shared" si="17"/>
        <v>77.928316981682741</v>
      </c>
      <c r="H64" s="7">
        <f t="shared" si="17"/>
        <v>184.95666196609312</v>
      </c>
      <c r="I64" s="8">
        <f t="shared" si="17"/>
        <v>1596.0668803541423</v>
      </c>
    </row>
    <row r="65" spans="1:9" x14ac:dyDescent="0.2">
      <c r="A65" s="12" t="s">
        <v>1</v>
      </c>
      <c r="B65" s="7"/>
      <c r="C65" s="7">
        <f t="shared" ref="C65:I65" si="18">(C39-C$3)^2</f>
        <v>7.0357327507118746E-5</v>
      </c>
      <c r="D65" s="7">
        <f t="shared" si="18"/>
        <v>1.4721949539829818E-4</v>
      </c>
      <c r="E65" s="7">
        <f t="shared" si="18"/>
        <v>3.4732072896542836E-2</v>
      </c>
      <c r="F65" s="7">
        <f t="shared" si="18"/>
        <v>2.0608895786876973</v>
      </c>
      <c r="G65" s="7">
        <f t="shared" si="18"/>
        <v>86.353591757207582</v>
      </c>
      <c r="H65" s="7">
        <f t="shared" si="18"/>
        <v>0.33707231418068945</v>
      </c>
      <c r="I65" s="8">
        <f t="shared" si="18"/>
        <v>1847.2314616640419</v>
      </c>
    </row>
    <row r="66" spans="1:9" x14ac:dyDescent="0.2">
      <c r="A66" s="12" t="s">
        <v>2</v>
      </c>
      <c r="B66" s="7"/>
      <c r="C66" s="7">
        <f t="shared" ref="C66:I66" si="19">(C40-C$3)^2</f>
        <v>1.8682692559307339E-4</v>
      </c>
      <c r="D66" s="7">
        <f t="shared" si="19"/>
        <v>2.1494836619466973E-3</v>
      </c>
      <c r="E66" s="7">
        <f t="shared" si="19"/>
        <v>3.6553938240062984E-2</v>
      </c>
      <c r="F66" s="7">
        <f t="shared" si="19"/>
        <v>4.4318261423055816</v>
      </c>
      <c r="G66" s="7">
        <f t="shared" si="19"/>
        <v>62.570257782329968</v>
      </c>
      <c r="H66" s="7">
        <f t="shared" si="19"/>
        <v>2080.6732941495711</v>
      </c>
      <c r="I66" s="8">
        <f t="shared" si="19"/>
        <v>2247.0731811248484</v>
      </c>
    </row>
    <row r="67" spans="1:9" x14ac:dyDescent="0.2">
      <c r="A67" s="12" t="s">
        <v>3</v>
      </c>
      <c r="B67" s="7"/>
      <c r="C67" s="7">
        <f t="shared" ref="C67:I67" si="20">(C41-C$3)^2</f>
        <v>1.9841678849587103E-4</v>
      </c>
      <c r="D67" s="7">
        <f t="shared" si="20"/>
        <v>2.4737695415724313E-2</v>
      </c>
      <c r="E67" s="7">
        <f t="shared" si="20"/>
        <v>0.68888751897141409</v>
      </c>
      <c r="F67" s="7">
        <f t="shared" si="20"/>
        <v>0.34078196275202294</v>
      </c>
      <c r="G67" s="7">
        <f t="shared" si="20"/>
        <v>0.19409724422958979</v>
      </c>
      <c r="H67" s="7">
        <f t="shared" si="20"/>
        <v>15.563777247098649</v>
      </c>
      <c r="I67" s="8">
        <f t="shared" si="20"/>
        <v>494.8870474913096</v>
      </c>
    </row>
    <row r="68" spans="1:9" x14ac:dyDescent="0.2">
      <c r="A68" s="12" t="s">
        <v>4</v>
      </c>
      <c r="B68" s="7"/>
      <c r="C68" s="7">
        <f t="shared" ref="C68:I68" si="21">(C42-C$3)^2</f>
        <v>5.3256041318685526E-5</v>
      </c>
      <c r="D68" s="7">
        <f t="shared" si="21"/>
        <v>4.2947650154560209E-3</v>
      </c>
      <c r="E68" s="7">
        <f t="shared" si="21"/>
        <v>0.18124006624918737</v>
      </c>
      <c r="F68" s="7">
        <f t="shared" si="21"/>
        <v>35.24714692433097</v>
      </c>
      <c r="G68" s="7">
        <f t="shared" si="21"/>
        <v>34.353416054192145</v>
      </c>
      <c r="H68" s="7">
        <f t="shared" si="21"/>
        <v>1837.4995351732721</v>
      </c>
      <c r="I68" s="8">
        <f t="shared" si="21"/>
        <v>6954.3927963691231</v>
      </c>
    </row>
    <row r="69" spans="1:9" x14ac:dyDescent="0.2">
      <c r="A69" s="12" t="s">
        <v>5</v>
      </c>
      <c r="B69" s="7"/>
      <c r="C69" s="7">
        <f t="shared" ref="C69:I69" si="22">(C43-C$3)^2</f>
        <v>2.7426086775679922E-4</v>
      </c>
      <c r="D69" s="7">
        <f t="shared" si="22"/>
        <v>1.0794132322781714E-2</v>
      </c>
      <c r="E69" s="7">
        <f t="shared" si="22"/>
        <v>1.3902172967178094E-2</v>
      </c>
      <c r="F69" s="7">
        <f t="shared" si="22"/>
        <v>6.1177729942801733</v>
      </c>
      <c r="G69" s="7">
        <f t="shared" si="22"/>
        <v>168.83530434272438</v>
      </c>
      <c r="H69" s="7">
        <f t="shared" si="22"/>
        <v>2588.6223695020967</v>
      </c>
      <c r="I69" s="8">
        <f t="shared" si="22"/>
        <v>9799.0163345273722</v>
      </c>
    </row>
    <row r="70" spans="1:9" x14ac:dyDescent="0.2">
      <c r="A70" s="12" t="s">
        <v>6</v>
      </c>
      <c r="B70" s="7"/>
      <c r="C70" s="7">
        <f t="shared" ref="C70:I70" si="23">(C44-C$3)^2</f>
        <v>2.08872656570589E-4</v>
      </c>
      <c r="D70" s="7">
        <f t="shared" si="23"/>
        <v>4.4845888449584021E-3</v>
      </c>
      <c r="E70" s="7">
        <f t="shared" si="23"/>
        <v>0.30578003138868848</v>
      </c>
      <c r="F70" s="7">
        <f t="shared" si="23"/>
        <v>1.7604646772522412</v>
      </c>
      <c r="G70" s="7">
        <f t="shared" si="23"/>
        <v>8.2985912333956371</v>
      </c>
      <c r="H70" s="7">
        <f t="shared" si="23"/>
        <v>387.75498810995686</v>
      </c>
      <c r="I70" s="8">
        <f t="shared" si="23"/>
        <v>2490.9031903899108</v>
      </c>
    </row>
    <row r="71" spans="1:9" x14ac:dyDescent="0.2">
      <c r="A71" s="12" t="s">
        <v>7</v>
      </c>
      <c r="B71" s="7"/>
      <c r="C71" s="7">
        <f t="shared" ref="C71:H71" si="24">(C45-C$3)^2</f>
        <v>3.6152983547818958E-6</v>
      </c>
      <c r="D71" s="7">
        <f t="shared" si="24"/>
        <v>5.7483945235242565E-3</v>
      </c>
      <c r="E71" s="7">
        <f t="shared" si="24"/>
        <v>0.38197038097535368</v>
      </c>
      <c r="F71" s="7">
        <f t="shared" si="24"/>
        <v>8.3233385596121412</v>
      </c>
      <c r="G71" s="7">
        <f t="shared" si="24"/>
        <v>7.044859261159198</v>
      </c>
      <c r="H71" s="7">
        <f t="shared" si="24"/>
        <v>1000.9037385200822</v>
      </c>
      <c r="I71" s="8"/>
    </row>
    <row r="72" spans="1:9" x14ac:dyDescent="0.2">
      <c r="A72" s="12" t="s">
        <v>8</v>
      </c>
      <c r="B72" s="7"/>
      <c r="C72" s="7">
        <f t="shared" ref="C72:I72" si="25">(C46-C$3)^2</f>
        <v>3.5450979435521624E-4</v>
      </c>
      <c r="D72" s="7">
        <f t="shared" si="25"/>
        <v>3.3041846712152531E-2</v>
      </c>
      <c r="E72" s="7">
        <f t="shared" si="25"/>
        <v>0.2847280111885907</v>
      </c>
      <c r="F72" s="7">
        <f t="shared" si="25"/>
        <v>0.34533970926830876</v>
      </c>
      <c r="G72" s="7">
        <f t="shared" si="25"/>
        <v>94.725069222110434</v>
      </c>
      <c r="H72" s="7">
        <f t="shared" si="25"/>
        <v>4251.6830970831907</v>
      </c>
      <c r="I72" s="8">
        <f t="shared" si="25"/>
        <v>7247.4927849413543</v>
      </c>
    </row>
    <row r="73" spans="1:9" x14ac:dyDescent="0.2">
      <c r="A73" s="12" t="s">
        <v>9</v>
      </c>
      <c r="B73" s="7"/>
      <c r="C73" s="7">
        <f t="shared" ref="C73:I73" si="26">(C47-C$3)^2</f>
        <v>2.4422090972374417E-5</v>
      </c>
      <c r="D73" s="7">
        <f t="shared" si="26"/>
        <v>1.3323703496909924E-2</v>
      </c>
      <c r="E73" s="7">
        <f t="shared" si="26"/>
        <v>2.5398386457549195E-2</v>
      </c>
      <c r="F73" s="7">
        <f t="shared" si="26"/>
        <v>0.16903993993061239</v>
      </c>
      <c r="G73" s="7">
        <f t="shared" si="26"/>
        <v>8.9056389348986027</v>
      </c>
      <c r="H73" s="7">
        <f t="shared" si="26"/>
        <v>7340.5643810620641</v>
      </c>
      <c r="I73" s="8">
        <f t="shared" si="26"/>
        <v>5905.8732104232613</v>
      </c>
    </row>
    <row r="74" spans="1:9" x14ac:dyDescent="0.2">
      <c r="A74" s="12" t="s">
        <v>10</v>
      </c>
      <c r="B74" s="7"/>
      <c r="C74" s="7">
        <f t="shared" ref="C74:I74" si="27">(C48-C$3)^2</f>
        <v>3.0966456422567754E-6</v>
      </c>
      <c r="D74" s="7">
        <f t="shared" si="27"/>
        <v>3.0521286192964313E-3</v>
      </c>
      <c r="E74" s="7">
        <f t="shared" si="27"/>
        <v>0.35082568790083613</v>
      </c>
      <c r="F74" s="7">
        <f t="shared" si="27"/>
        <v>24.569830963892667</v>
      </c>
      <c r="G74" s="7">
        <f t="shared" si="27"/>
        <v>181.83335220977253</v>
      </c>
      <c r="H74" s="7">
        <f t="shared" si="27"/>
        <v>1792.8573717268437</v>
      </c>
      <c r="I74" s="8">
        <f t="shared" si="27"/>
        <v>1643.3461522644961</v>
      </c>
    </row>
    <row r="75" spans="1:9" x14ac:dyDescent="0.2">
      <c r="A75" s="12" t="s">
        <v>11</v>
      </c>
      <c r="B75" s="7"/>
      <c r="C75" s="7">
        <f t="shared" ref="C75:I75" si="28">(C49-C$3)^2</f>
        <v>5.8327625176878841E-4</v>
      </c>
      <c r="D75" s="7">
        <f t="shared" si="28"/>
        <v>6.171421764039844E-4</v>
      </c>
      <c r="E75" s="7">
        <f t="shared" si="28"/>
        <v>1.5068478478682774E-2</v>
      </c>
      <c r="F75" s="7">
        <f t="shared" si="28"/>
        <v>2.3403812448277921</v>
      </c>
      <c r="G75" s="7">
        <f t="shared" si="28"/>
        <v>37.174540448629841</v>
      </c>
      <c r="H75" s="7">
        <f t="shared" si="28"/>
        <v>1675.3233651797675</v>
      </c>
      <c r="I75" s="8">
        <f t="shared" si="28"/>
        <v>32045.400005030333</v>
      </c>
    </row>
    <row r="76" spans="1:9" x14ac:dyDescent="0.2">
      <c r="A76" s="12" t="s">
        <v>12</v>
      </c>
      <c r="B76" s="7"/>
      <c r="C76" s="7">
        <f t="shared" ref="C76:I76" si="29">(C50-C$3)^2</f>
        <v>1.7638737439940378E-4</v>
      </c>
      <c r="D76" s="7">
        <f t="shared" si="29"/>
        <v>3.8257360281284181E-2</v>
      </c>
      <c r="E76" s="7">
        <f t="shared" si="29"/>
        <v>0.12379117038773151</v>
      </c>
      <c r="F76" s="7">
        <f t="shared" si="29"/>
        <v>1.1545281170856971</v>
      </c>
      <c r="G76" s="7">
        <f t="shared" si="29"/>
        <v>515.44933299387594</v>
      </c>
      <c r="H76" s="7">
        <f t="shared" si="29"/>
        <v>5108.3567093890997</v>
      </c>
      <c r="I76" s="8">
        <f t="shared" si="29"/>
        <v>17210.263962526147</v>
      </c>
    </row>
    <row r="77" spans="1:9" x14ac:dyDescent="0.2">
      <c r="A77" s="12" t="s">
        <v>13</v>
      </c>
      <c r="B77" s="7"/>
      <c r="C77" s="7">
        <f t="shared" ref="C77:I77" si="30">(C51-C$3)^2</f>
        <v>1.682511258583514E-3</v>
      </c>
      <c r="D77" s="7">
        <f t="shared" si="30"/>
        <v>1.0082007199944499E-2</v>
      </c>
      <c r="E77" s="7">
        <f t="shared" si="30"/>
        <v>0.71264778144912977</v>
      </c>
      <c r="F77" s="7">
        <f t="shared" si="30"/>
        <v>2.5518389076433681</v>
      </c>
      <c r="G77" s="7">
        <f t="shared" si="30"/>
        <v>47.341700391879975</v>
      </c>
      <c r="H77" s="7">
        <f t="shared" si="30"/>
        <v>5305.8501100275453</v>
      </c>
      <c r="I77" s="8">
        <f t="shared" si="30"/>
        <v>787501.38907854527</v>
      </c>
    </row>
    <row r="78" spans="1:9" x14ac:dyDescent="0.2">
      <c r="A78" s="12" t="s">
        <v>14</v>
      </c>
      <c r="B78" s="7"/>
      <c r="C78" s="7">
        <f>(C52-C$3)^2</f>
        <v>2.2427781043976093E-6</v>
      </c>
      <c r="D78" s="7">
        <f t="shared" ref="D78:I78" si="31">(D52-D$3)^2</f>
        <v>5.8732622555200788E-3</v>
      </c>
      <c r="E78" s="7">
        <f t="shared" si="31"/>
        <v>0.12757485671666052</v>
      </c>
      <c r="F78" s="7">
        <f t="shared" si="31"/>
        <v>7.6409655732955271</v>
      </c>
      <c r="G78" s="7">
        <f t="shared" si="31"/>
        <v>38.406371550648302</v>
      </c>
      <c r="H78" s="7">
        <f t="shared" si="31"/>
        <v>50.03091050225521</v>
      </c>
      <c r="I78" s="8">
        <f t="shared" si="31"/>
        <v>12859.086532066478</v>
      </c>
    </row>
    <row r="79" spans="1:9" x14ac:dyDescent="0.2">
      <c r="A79" s="12" t="s">
        <v>15</v>
      </c>
      <c r="B79" s="7"/>
      <c r="C79" s="7">
        <f t="shared" ref="C79:I79" si="32">(C53-C$3)^2</f>
        <v>3.4143651521786937E-4</v>
      </c>
      <c r="D79" s="7">
        <f t="shared" si="32"/>
        <v>9.1362756637957343E-2</v>
      </c>
      <c r="E79" s="7">
        <f t="shared" si="32"/>
        <v>0.70123241384638524</v>
      </c>
      <c r="F79" s="7">
        <f t="shared" si="32"/>
        <v>0.53637481339733284</v>
      </c>
      <c r="G79" s="7">
        <f t="shared" si="32"/>
        <v>35.366277634915242</v>
      </c>
      <c r="H79" s="7">
        <f t="shared" si="32"/>
        <v>2915.0577823890408</v>
      </c>
      <c r="I79" s="8">
        <f t="shared" si="32"/>
        <v>2566.425577401877</v>
      </c>
    </row>
    <row r="80" spans="1:9" x14ac:dyDescent="0.2">
      <c r="A80" s="12" t="s">
        <v>16</v>
      </c>
      <c r="B80" s="7"/>
      <c r="C80" s="7">
        <f t="shared" ref="C80:I80" si="33">(C54-C$3)^2</f>
        <v>7.4360935871675433E-4</v>
      </c>
      <c r="D80" s="7">
        <f t="shared" si="33"/>
        <v>3.5029405453546526E-2</v>
      </c>
      <c r="E80" s="7">
        <f t="shared" si="33"/>
        <v>2.7193753802062641</v>
      </c>
      <c r="F80" s="7">
        <f t="shared" si="33"/>
        <v>16.493936958028147</v>
      </c>
      <c r="G80" s="7">
        <f t="shared" si="33"/>
        <v>253.38407246603791</v>
      </c>
      <c r="H80" s="7">
        <f t="shared" si="33"/>
        <v>3652.8811584359223</v>
      </c>
      <c r="I80" s="8">
        <f t="shared" si="33"/>
        <v>4104.1040352841874</v>
      </c>
    </row>
    <row r="81" spans="1:9" x14ac:dyDescent="0.2">
      <c r="A81" s="12" t="s">
        <v>17</v>
      </c>
      <c r="B81" s="7"/>
      <c r="C81" s="7">
        <f t="shared" ref="C81:I81" si="34">(C55-C$3)^2</f>
        <v>2.0686649061938433E-4</v>
      </c>
      <c r="D81" s="7">
        <f t="shared" si="34"/>
        <v>6.241722949668827E-3</v>
      </c>
      <c r="E81" s="7">
        <f t="shared" si="34"/>
        <v>1.0956573525297618E-3</v>
      </c>
      <c r="F81" s="7">
        <f t="shared" si="34"/>
        <v>32.70956116381025</v>
      </c>
      <c r="G81" s="7">
        <f t="shared" si="34"/>
        <v>20.875318081393633</v>
      </c>
      <c r="H81" s="7">
        <f t="shared" si="34"/>
        <v>502.33269254327524</v>
      </c>
      <c r="I81" s="8">
        <f t="shared" si="34"/>
        <v>44680.475151667262</v>
      </c>
    </row>
    <row r="82" spans="1:9" x14ac:dyDescent="0.2">
      <c r="A82" s="12" t="s">
        <v>18</v>
      </c>
      <c r="B82" s="7"/>
      <c r="C82" s="7">
        <f t="shared" ref="C82:I82" si="35">(C56-C$3)^2</f>
        <v>4.8317955521544402E-4</v>
      </c>
      <c r="D82" s="7">
        <f t="shared" si="35"/>
        <v>0.18710104687754958</v>
      </c>
      <c r="E82" s="7">
        <f t="shared" si="35"/>
        <v>7.6275397845004855</v>
      </c>
      <c r="F82" s="7">
        <f t="shared" si="35"/>
        <v>305.7210205817313</v>
      </c>
      <c r="G82" s="7">
        <f t="shared" si="35"/>
        <v>95.24552251736209</v>
      </c>
      <c r="H82" s="7">
        <f t="shared" si="35"/>
        <v>7214.9061041683044</v>
      </c>
      <c r="I82" s="8">
        <f t="shared" si="35"/>
        <v>12007.519219859931</v>
      </c>
    </row>
    <row r="83" spans="1:9" x14ac:dyDescent="0.2">
      <c r="A83" s="12" t="s">
        <v>19</v>
      </c>
      <c r="B83" s="7"/>
      <c r="C83" s="7">
        <f t="shared" ref="C83:I83" si="36">(C57-C$3)^2</f>
        <v>1.2797900926645055E-3</v>
      </c>
      <c r="D83" s="7">
        <f t="shared" si="36"/>
        <v>5.9544729174885409E-2</v>
      </c>
      <c r="E83" s="7">
        <f t="shared" si="36"/>
        <v>2.0947059403097894</v>
      </c>
      <c r="F83" s="7">
        <f t="shared" si="36"/>
        <v>2.2500511822261289</v>
      </c>
      <c r="G83" s="7">
        <f t="shared" si="36"/>
        <v>76.965312671073377</v>
      </c>
      <c r="H83" s="7">
        <f t="shared" si="36"/>
        <v>21410.989615117516</v>
      </c>
      <c r="I83" s="8">
        <f t="shared" si="36"/>
        <v>1379023.2712865083</v>
      </c>
    </row>
    <row r="84" spans="1:9" x14ac:dyDescent="0.2">
      <c r="A84" s="12" t="s">
        <v>20</v>
      </c>
      <c r="B84" s="7"/>
      <c r="C84" s="7">
        <f t="shared" ref="C84:I84" si="37">(C58-C$3)^2</f>
        <v>2.9042714566228987E-3</v>
      </c>
      <c r="D84" s="7">
        <f t="shared" si="37"/>
        <v>9.1825958629614592E-3</v>
      </c>
      <c r="E84" s="7">
        <f t="shared" si="37"/>
        <v>0.49341390031494597</v>
      </c>
      <c r="F84" s="7">
        <f t="shared" si="37"/>
        <v>16.307833686760308</v>
      </c>
      <c r="G84" s="7">
        <f t="shared" si="37"/>
        <v>756.39786635438884</v>
      </c>
      <c r="H84" s="7">
        <f t="shared" si="37"/>
        <v>499.87828119787002</v>
      </c>
      <c r="I84" s="8">
        <f t="shared" si="37"/>
        <v>52254.487693282055</v>
      </c>
    </row>
    <row r="85" spans="1:9" x14ac:dyDescent="0.2">
      <c r="A85" s="12" t="s">
        <v>21</v>
      </c>
      <c r="B85" s="7"/>
      <c r="C85" s="7">
        <f t="shared" ref="C85:I85" si="38">(C59-C$3)^2</f>
        <v>1.0597731537702589E-4</v>
      </c>
      <c r="D85" s="7">
        <f t="shared" si="38"/>
        <v>3.3774872475558763E-2</v>
      </c>
      <c r="E85" s="7">
        <f t="shared" si="38"/>
        <v>11.800245901955723</v>
      </c>
      <c r="F85" s="7">
        <f t="shared" si="38"/>
        <v>24.856280158576109</v>
      </c>
      <c r="G85" s="7">
        <f t="shared" si="38"/>
        <v>46.061636215672351</v>
      </c>
      <c r="H85" s="7">
        <f t="shared" si="38"/>
        <v>490.37922161572891</v>
      </c>
      <c r="I85" s="8">
        <f t="shared" si="38"/>
        <v>6000.4141798095288</v>
      </c>
    </row>
    <row r="86" spans="1:9" x14ac:dyDescent="0.2">
      <c r="A86" s="12" t="s">
        <v>22</v>
      </c>
      <c r="B86" s="7"/>
      <c r="C86" s="7">
        <f t="shared" ref="C86:I86" si="39">(C60-C$3)^2</f>
        <v>7.1736850978589752E-5</v>
      </c>
      <c r="D86" s="7">
        <f t="shared" si="39"/>
        <v>1.5346332812749604E-2</v>
      </c>
      <c r="E86" s="7">
        <f t="shared" si="39"/>
        <v>0.69313007419548445</v>
      </c>
      <c r="F86" s="7">
        <f t="shared" si="39"/>
        <v>81.40619168152206</v>
      </c>
      <c r="G86" s="7">
        <f t="shared" si="39"/>
        <v>109.20458058784649</v>
      </c>
      <c r="H86" s="7">
        <f t="shared" si="39"/>
        <v>242.70639933646581</v>
      </c>
      <c r="I86" s="8">
        <f t="shared" si="39"/>
        <v>48471.268737913539</v>
      </c>
    </row>
    <row r="87" spans="1:9" x14ac:dyDescent="0.2">
      <c r="A87" s="6" t="s">
        <v>23</v>
      </c>
      <c r="B87" s="5"/>
      <c r="C87" s="5">
        <f t="shared" ref="C87:G87" si="40">(C61-C$3)^2</f>
        <v>0.2515653319945711</v>
      </c>
      <c r="D87" s="5">
        <f t="shared" si="40"/>
        <v>0.98975706689391352</v>
      </c>
      <c r="E87" s="5">
        <f t="shared" si="40"/>
        <v>62.869269626355582</v>
      </c>
      <c r="F87" s="5">
        <f t="shared" si="40"/>
        <v>2322.9803259823552</v>
      </c>
      <c r="G87" s="5">
        <f t="shared" si="40"/>
        <v>2999.5369785297348</v>
      </c>
      <c r="H87" s="5"/>
      <c r="I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Chromosome sub-sampling</vt:lpstr>
      <vt:lpstr>'Chromosome sub-sampling'!hg18_input_uniq_250bp_extensions_ChromCounts_allL_onlyRef</vt:lpstr>
      <vt:lpstr>'Chromosome sub-sampling'!hg18_pulldown_uniq_250bp_extensions_ChromCounts_allL_onlyRef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Moreland, Blythe S.</dc:creator>
  <cp:lastModifiedBy>Moreland, Blythe S.</cp:lastModifiedBy>
  <dcterms:created xsi:type="dcterms:W3CDTF">2019-05-03T00:19:45Z</dcterms:created>
  <dcterms:modified xsi:type="dcterms:W3CDTF">2019-05-06T12:29:51Z</dcterms:modified>
</cp:coreProperties>
</file>