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ttejohansen/Dropbox/NRU/Submission/"/>
    </mc:Choice>
  </mc:AlternateContent>
  <xr:revisionPtr revIDLastSave="0" documentId="13_ncr:1_{E89A8A67-B30D-854C-91A8-56CF4415C997}" xr6:coauthVersionLast="43" xr6:coauthVersionMax="43" xr10:uidLastSave="{00000000-0000-0000-0000-000000000000}"/>
  <bookViews>
    <workbookView xWindow="680" yWindow="960" windowWidth="27840" windowHeight="15500" xr2:uid="{6D9AEC27-4C2C-E845-967F-684706771A7D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9" i="1" l="1"/>
  <c r="Z39" i="1" s="1"/>
  <c r="Q39" i="1"/>
  <c r="Y39" i="1" s="1"/>
  <c r="P39" i="1"/>
  <c r="X39" i="1" s="1"/>
  <c r="O39" i="1"/>
  <c r="W39" i="1" s="1"/>
  <c r="N39" i="1"/>
  <c r="V39" i="1" s="1"/>
  <c r="M39" i="1"/>
  <c r="U39" i="1" s="1"/>
  <c r="L39" i="1"/>
  <c r="T39" i="1" s="1"/>
  <c r="R38" i="1"/>
  <c r="Z38" i="1" s="1"/>
  <c r="Q38" i="1"/>
  <c r="Y38" i="1" s="1"/>
  <c r="P38" i="1"/>
  <c r="X38" i="1" s="1"/>
  <c r="O38" i="1"/>
  <c r="W38" i="1" s="1"/>
  <c r="N38" i="1"/>
  <c r="V38" i="1" s="1"/>
  <c r="M38" i="1"/>
  <c r="U38" i="1" s="1"/>
  <c r="L38" i="1"/>
  <c r="T38" i="1" s="1"/>
  <c r="R37" i="1"/>
  <c r="Z37" i="1" s="1"/>
  <c r="Q37" i="1"/>
  <c r="Y37" i="1" s="1"/>
  <c r="P37" i="1"/>
  <c r="X37" i="1" s="1"/>
  <c r="O37" i="1"/>
  <c r="W37" i="1" s="1"/>
  <c r="N37" i="1"/>
  <c r="V37" i="1" s="1"/>
  <c r="M37" i="1"/>
  <c r="U37" i="1" s="1"/>
  <c r="L37" i="1"/>
  <c r="T37" i="1" s="1"/>
  <c r="R36" i="1"/>
  <c r="Z36" i="1" s="1"/>
  <c r="Q36" i="1"/>
  <c r="Y36" i="1" s="1"/>
  <c r="P36" i="1"/>
  <c r="X36" i="1" s="1"/>
  <c r="O36" i="1"/>
  <c r="W36" i="1" s="1"/>
  <c r="N36" i="1"/>
  <c r="V36" i="1" s="1"/>
  <c r="M36" i="1"/>
  <c r="U36" i="1" s="1"/>
  <c r="L36" i="1"/>
  <c r="T36" i="1" s="1"/>
  <c r="R35" i="1"/>
  <c r="Z35" i="1" s="1"/>
  <c r="Q35" i="1"/>
  <c r="Y35" i="1" s="1"/>
  <c r="P35" i="1"/>
  <c r="X35" i="1" s="1"/>
  <c r="O35" i="1"/>
  <c r="W35" i="1" s="1"/>
  <c r="N35" i="1"/>
  <c r="V35" i="1" s="1"/>
  <c r="M35" i="1"/>
  <c r="U35" i="1" s="1"/>
  <c r="L35" i="1"/>
  <c r="T35" i="1" s="1"/>
  <c r="R34" i="1"/>
  <c r="Z34" i="1" s="1"/>
  <c r="Q34" i="1"/>
  <c r="Y34" i="1" s="1"/>
  <c r="P34" i="1"/>
  <c r="X34" i="1" s="1"/>
  <c r="O34" i="1"/>
  <c r="W34" i="1" s="1"/>
  <c r="N34" i="1"/>
  <c r="V34" i="1" s="1"/>
  <c r="M34" i="1"/>
  <c r="U34" i="1" s="1"/>
  <c r="L34" i="1"/>
  <c r="T34" i="1" s="1"/>
  <c r="R33" i="1"/>
  <c r="Z33" i="1" s="1"/>
  <c r="Q33" i="1"/>
  <c r="Y33" i="1" s="1"/>
  <c r="P33" i="1"/>
  <c r="X33" i="1" s="1"/>
  <c r="O33" i="1"/>
  <c r="W33" i="1" s="1"/>
  <c r="N33" i="1"/>
  <c r="V33" i="1" s="1"/>
  <c r="M33" i="1"/>
  <c r="U33" i="1" s="1"/>
  <c r="L33" i="1"/>
  <c r="T33" i="1" s="1"/>
  <c r="R32" i="1"/>
  <c r="Z32" i="1" s="1"/>
  <c r="Q32" i="1"/>
  <c r="Y32" i="1" s="1"/>
  <c r="P32" i="1"/>
  <c r="X32" i="1" s="1"/>
  <c r="O32" i="1"/>
  <c r="W32" i="1" s="1"/>
  <c r="N32" i="1"/>
  <c r="V32" i="1" s="1"/>
  <c r="M32" i="1"/>
  <c r="U32" i="1" s="1"/>
  <c r="L32" i="1"/>
  <c r="T32" i="1" s="1"/>
  <c r="R31" i="1"/>
  <c r="Z31" i="1" s="1"/>
  <c r="Q31" i="1"/>
  <c r="Y31" i="1" s="1"/>
  <c r="P31" i="1"/>
  <c r="X31" i="1" s="1"/>
  <c r="O31" i="1"/>
  <c r="W31" i="1" s="1"/>
  <c r="N31" i="1"/>
  <c r="V31" i="1" s="1"/>
  <c r="M31" i="1"/>
  <c r="U31" i="1" s="1"/>
  <c r="L31" i="1"/>
  <c r="T31" i="1" s="1"/>
  <c r="R30" i="1"/>
  <c r="Z30" i="1" s="1"/>
  <c r="Q30" i="1"/>
  <c r="Y30" i="1" s="1"/>
  <c r="P30" i="1"/>
  <c r="X30" i="1" s="1"/>
  <c r="O30" i="1"/>
  <c r="W30" i="1" s="1"/>
  <c r="N30" i="1"/>
  <c r="V30" i="1" s="1"/>
  <c r="M30" i="1"/>
  <c r="U30" i="1" s="1"/>
  <c r="L30" i="1"/>
  <c r="T30" i="1" s="1"/>
  <c r="R29" i="1"/>
  <c r="Z29" i="1" s="1"/>
  <c r="Q29" i="1"/>
  <c r="Y29" i="1" s="1"/>
  <c r="P29" i="1"/>
  <c r="X29" i="1" s="1"/>
  <c r="O29" i="1"/>
  <c r="W29" i="1" s="1"/>
  <c r="N29" i="1"/>
  <c r="V29" i="1" s="1"/>
  <c r="M29" i="1"/>
  <c r="U29" i="1" s="1"/>
  <c r="L29" i="1"/>
  <c r="T29" i="1" s="1"/>
  <c r="R28" i="1"/>
  <c r="Z28" i="1" s="1"/>
  <c r="Q28" i="1"/>
  <c r="Y28" i="1" s="1"/>
  <c r="P28" i="1"/>
  <c r="X28" i="1" s="1"/>
  <c r="O28" i="1"/>
  <c r="W28" i="1" s="1"/>
  <c r="N28" i="1"/>
  <c r="V28" i="1" s="1"/>
  <c r="M28" i="1"/>
  <c r="U28" i="1" s="1"/>
  <c r="L28" i="1"/>
  <c r="T28" i="1" s="1"/>
  <c r="R27" i="1"/>
  <c r="Z27" i="1" s="1"/>
  <c r="Q27" i="1"/>
  <c r="Y27" i="1" s="1"/>
  <c r="P27" i="1"/>
  <c r="X27" i="1" s="1"/>
  <c r="O27" i="1"/>
  <c r="W27" i="1" s="1"/>
  <c r="N27" i="1"/>
  <c r="V27" i="1" s="1"/>
  <c r="M27" i="1"/>
  <c r="U27" i="1" s="1"/>
  <c r="L27" i="1"/>
  <c r="T27" i="1" s="1"/>
  <c r="R26" i="1"/>
  <c r="Z26" i="1" s="1"/>
  <c r="Q26" i="1"/>
  <c r="Y26" i="1" s="1"/>
  <c r="P26" i="1"/>
  <c r="X26" i="1" s="1"/>
  <c r="O26" i="1"/>
  <c r="W26" i="1" s="1"/>
  <c r="N26" i="1"/>
  <c r="V26" i="1" s="1"/>
  <c r="M26" i="1"/>
  <c r="U26" i="1" s="1"/>
  <c r="L26" i="1"/>
  <c r="T26" i="1" s="1"/>
  <c r="R25" i="1"/>
  <c r="Z25" i="1" s="1"/>
  <c r="Q25" i="1"/>
  <c r="Y25" i="1" s="1"/>
  <c r="P25" i="1"/>
  <c r="X25" i="1" s="1"/>
  <c r="O25" i="1"/>
  <c r="W25" i="1" s="1"/>
  <c r="N25" i="1"/>
  <c r="V25" i="1" s="1"/>
  <c r="M25" i="1"/>
  <c r="U25" i="1" s="1"/>
  <c r="L25" i="1"/>
  <c r="T25" i="1" s="1"/>
  <c r="R24" i="1"/>
  <c r="Z24" i="1" s="1"/>
  <c r="Q24" i="1"/>
  <c r="Y24" i="1" s="1"/>
  <c r="P24" i="1"/>
  <c r="X24" i="1" s="1"/>
  <c r="O24" i="1"/>
  <c r="W24" i="1" s="1"/>
  <c r="N24" i="1"/>
  <c r="V24" i="1" s="1"/>
  <c r="M24" i="1"/>
  <c r="U24" i="1" s="1"/>
  <c r="L24" i="1"/>
  <c r="T24" i="1" s="1"/>
  <c r="R23" i="1"/>
  <c r="Z23" i="1" s="1"/>
  <c r="Q23" i="1"/>
  <c r="Y23" i="1" s="1"/>
  <c r="P23" i="1"/>
  <c r="X23" i="1" s="1"/>
  <c r="O23" i="1"/>
  <c r="W23" i="1" s="1"/>
  <c r="N23" i="1"/>
  <c r="V23" i="1" s="1"/>
  <c r="M23" i="1"/>
  <c r="U23" i="1" s="1"/>
  <c r="L23" i="1"/>
  <c r="T23" i="1" s="1"/>
  <c r="R22" i="1"/>
  <c r="Z22" i="1" s="1"/>
  <c r="Q22" i="1"/>
  <c r="Y22" i="1" s="1"/>
  <c r="P22" i="1"/>
  <c r="X22" i="1" s="1"/>
  <c r="O22" i="1"/>
  <c r="W22" i="1" s="1"/>
  <c r="N22" i="1"/>
  <c r="V22" i="1" s="1"/>
  <c r="M22" i="1"/>
  <c r="U22" i="1" s="1"/>
  <c r="L22" i="1"/>
  <c r="T22" i="1" s="1"/>
  <c r="R21" i="1"/>
  <c r="Z21" i="1" s="1"/>
  <c r="Q21" i="1"/>
  <c r="Y21" i="1" s="1"/>
  <c r="P21" i="1"/>
  <c r="X21" i="1" s="1"/>
  <c r="O21" i="1"/>
  <c r="W21" i="1" s="1"/>
  <c r="N21" i="1"/>
  <c r="V21" i="1" s="1"/>
  <c r="M21" i="1"/>
  <c r="U21" i="1" s="1"/>
  <c r="L21" i="1"/>
  <c r="T21" i="1" s="1"/>
  <c r="R20" i="1"/>
  <c r="Z20" i="1" s="1"/>
  <c r="Q20" i="1"/>
  <c r="Y20" i="1" s="1"/>
  <c r="P20" i="1"/>
  <c r="X20" i="1" s="1"/>
  <c r="O20" i="1"/>
  <c r="W20" i="1" s="1"/>
  <c r="N20" i="1"/>
  <c r="V20" i="1" s="1"/>
  <c r="M20" i="1"/>
  <c r="U20" i="1" s="1"/>
  <c r="L20" i="1"/>
  <c r="T20" i="1" s="1"/>
  <c r="R19" i="1"/>
  <c r="Z19" i="1" s="1"/>
  <c r="Q19" i="1"/>
  <c r="Y19" i="1" s="1"/>
  <c r="P19" i="1"/>
  <c r="X19" i="1" s="1"/>
  <c r="O19" i="1"/>
  <c r="W19" i="1" s="1"/>
  <c r="N19" i="1"/>
  <c r="V19" i="1" s="1"/>
  <c r="M19" i="1"/>
  <c r="U19" i="1" s="1"/>
  <c r="L19" i="1"/>
  <c r="T19" i="1" s="1"/>
  <c r="R18" i="1"/>
  <c r="Z18" i="1" s="1"/>
  <c r="Q18" i="1"/>
  <c r="Y18" i="1" s="1"/>
  <c r="P18" i="1"/>
  <c r="X18" i="1" s="1"/>
  <c r="O18" i="1"/>
  <c r="W18" i="1" s="1"/>
  <c r="N18" i="1"/>
  <c r="V18" i="1" s="1"/>
  <c r="M18" i="1"/>
  <c r="U18" i="1" s="1"/>
  <c r="L18" i="1"/>
  <c r="T18" i="1" s="1"/>
  <c r="R17" i="1"/>
  <c r="Z17" i="1" s="1"/>
  <c r="Q17" i="1"/>
  <c r="Y17" i="1" s="1"/>
  <c r="P17" i="1"/>
  <c r="X17" i="1" s="1"/>
  <c r="O17" i="1"/>
  <c r="W17" i="1" s="1"/>
  <c r="N17" i="1"/>
  <c r="V17" i="1" s="1"/>
  <c r="M17" i="1"/>
  <c r="U17" i="1" s="1"/>
  <c r="L17" i="1"/>
  <c r="T17" i="1" s="1"/>
  <c r="R16" i="1"/>
  <c r="Z16" i="1" s="1"/>
  <c r="Q16" i="1"/>
  <c r="Y16" i="1" s="1"/>
  <c r="P16" i="1"/>
  <c r="X16" i="1" s="1"/>
  <c r="O16" i="1"/>
  <c r="W16" i="1" s="1"/>
  <c r="N16" i="1"/>
  <c r="V16" i="1" s="1"/>
  <c r="M16" i="1"/>
  <c r="U16" i="1" s="1"/>
  <c r="L16" i="1"/>
  <c r="T16" i="1" s="1"/>
  <c r="R15" i="1"/>
  <c r="Z15" i="1" s="1"/>
  <c r="Q15" i="1"/>
  <c r="Y15" i="1" s="1"/>
  <c r="P15" i="1"/>
  <c r="X15" i="1" s="1"/>
  <c r="O15" i="1"/>
  <c r="W15" i="1" s="1"/>
  <c r="N15" i="1"/>
  <c r="V15" i="1" s="1"/>
  <c r="M15" i="1"/>
  <c r="U15" i="1" s="1"/>
  <c r="L15" i="1"/>
  <c r="T15" i="1" s="1"/>
  <c r="R14" i="1"/>
  <c r="Z14" i="1" s="1"/>
  <c r="Q14" i="1"/>
  <c r="Y14" i="1" s="1"/>
  <c r="P14" i="1"/>
  <c r="X14" i="1" s="1"/>
  <c r="O14" i="1"/>
  <c r="W14" i="1" s="1"/>
  <c r="N14" i="1"/>
  <c r="V14" i="1" s="1"/>
  <c r="M14" i="1"/>
  <c r="U14" i="1" s="1"/>
  <c r="L14" i="1"/>
  <c r="T14" i="1" s="1"/>
  <c r="R13" i="1"/>
  <c r="Z13" i="1" s="1"/>
  <c r="Q13" i="1"/>
  <c r="Y13" i="1" s="1"/>
  <c r="P13" i="1"/>
  <c r="X13" i="1" s="1"/>
  <c r="O13" i="1"/>
  <c r="W13" i="1" s="1"/>
  <c r="N13" i="1"/>
  <c r="V13" i="1" s="1"/>
  <c r="M13" i="1"/>
  <c r="U13" i="1" s="1"/>
  <c r="L13" i="1"/>
  <c r="T13" i="1" s="1"/>
  <c r="R12" i="1"/>
  <c r="Z12" i="1" s="1"/>
  <c r="Q12" i="1"/>
  <c r="Y12" i="1" s="1"/>
  <c r="P12" i="1"/>
  <c r="X12" i="1" s="1"/>
  <c r="O12" i="1"/>
  <c r="W12" i="1" s="1"/>
  <c r="N12" i="1"/>
  <c r="V12" i="1" s="1"/>
  <c r="M12" i="1"/>
  <c r="U12" i="1" s="1"/>
  <c r="L12" i="1"/>
  <c r="T12" i="1" s="1"/>
  <c r="R11" i="1"/>
  <c r="Z11" i="1" s="1"/>
  <c r="Q11" i="1"/>
  <c r="Y11" i="1" s="1"/>
  <c r="P11" i="1"/>
  <c r="X11" i="1" s="1"/>
  <c r="O11" i="1"/>
  <c r="W11" i="1" s="1"/>
  <c r="N11" i="1"/>
  <c r="V11" i="1" s="1"/>
  <c r="M11" i="1"/>
  <c r="U11" i="1" s="1"/>
  <c r="L11" i="1"/>
  <c r="T11" i="1" s="1"/>
  <c r="R10" i="1"/>
  <c r="Z10" i="1" s="1"/>
  <c r="Q10" i="1"/>
  <c r="Y10" i="1" s="1"/>
  <c r="P10" i="1"/>
  <c r="X10" i="1" s="1"/>
  <c r="O10" i="1"/>
  <c r="W10" i="1" s="1"/>
  <c r="N10" i="1"/>
  <c r="V10" i="1" s="1"/>
  <c r="M10" i="1"/>
  <c r="U10" i="1" s="1"/>
  <c r="L10" i="1"/>
  <c r="T10" i="1" s="1"/>
  <c r="R9" i="1"/>
  <c r="Z9" i="1" s="1"/>
  <c r="Q9" i="1"/>
  <c r="Y9" i="1" s="1"/>
  <c r="P9" i="1"/>
  <c r="X9" i="1" s="1"/>
  <c r="O9" i="1"/>
  <c r="W9" i="1" s="1"/>
  <c r="N9" i="1"/>
  <c r="V9" i="1" s="1"/>
  <c r="M9" i="1"/>
  <c r="U9" i="1" s="1"/>
  <c r="L9" i="1"/>
  <c r="T9" i="1" s="1"/>
  <c r="R8" i="1"/>
  <c r="Z8" i="1" s="1"/>
  <c r="Q8" i="1"/>
  <c r="P8" i="1"/>
  <c r="X8" i="1" s="1"/>
  <c r="O8" i="1"/>
  <c r="N8" i="1"/>
  <c r="V8" i="1" s="1"/>
  <c r="M8" i="1"/>
  <c r="U8" i="1" s="1"/>
  <c r="L8" i="1"/>
  <c r="T8" i="1" s="1"/>
  <c r="AH5" i="1"/>
  <c r="AG5" i="1"/>
  <c r="AF5" i="1"/>
  <c r="AE5" i="1"/>
  <c r="AD5" i="1"/>
  <c r="AC5" i="1"/>
  <c r="AB5" i="1"/>
  <c r="AE15" i="1" l="1"/>
  <c r="AC39" i="1"/>
  <c r="AG39" i="1"/>
  <c r="AE13" i="1"/>
  <c r="AE14" i="1"/>
  <c r="AG20" i="1"/>
  <c r="AC34" i="1"/>
  <c r="AB38" i="1"/>
  <c r="AF38" i="1"/>
  <c r="AC38" i="1"/>
  <c r="AG38" i="1"/>
  <c r="AD39" i="1"/>
  <c r="AK39" i="1" s="1"/>
  <c r="AH39" i="1"/>
  <c r="AC10" i="1"/>
  <c r="AG10" i="1"/>
  <c r="AG25" i="1"/>
  <c r="AB39" i="1"/>
  <c r="AF39" i="1"/>
  <c r="AD38" i="1"/>
  <c r="AH38" i="1"/>
  <c r="AE38" i="1"/>
  <c r="AE39" i="1"/>
  <c r="AJ39" i="1" s="1"/>
  <c r="AB29" i="1"/>
  <c r="AH19" i="1"/>
  <c r="AH9" i="1"/>
  <c r="AH18" i="1"/>
  <c r="AE28" i="1"/>
  <c r="AG18" i="1"/>
  <c r="AD8" i="1"/>
  <c r="AC11" i="1"/>
  <c r="AG11" i="1"/>
  <c r="AH12" i="1"/>
  <c r="AH15" i="1"/>
  <c r="AH16" i="1"/>
  <c r="AE18" i="1"/>
  <c r="AE19" i="1"/>
  <c r="AE20" i="1"/>
  <c r="AE27" i="1"/>
  <c r="AB22" i="1"/>
  <c r="AC15" i="1"/>
  <c r="AF26" i="1"/>
  <c r="AE9" i="1"/>
  <c r="AE10" i="1"/>
  <c r="AE11" i="1"/>
  <c r="AF13" i="1"/>
  <c r="AF16" i="1"/>
  <c r="AB17" i="1"/>
  <c r="AF18" i="1"/>
  <c r="AF20" i="1"/>
  <c r="AG27" i="1"/>
  <c r="AB23" i="1"/>
  <c r="AC20" i="1"/>
  <c r="AC22" i="1"/>
  <c r="AG24" i="1"/>
  <c r="AC33" i="1"/>
  <c r="AF9" i="1"/>
  <c r="AF11" i="1"/>
  <c r="AC12" i="1"/>
  <c r="AG12" i="1"/>
  <c r="AG14" i="1"/>
  <c r="AG15" i="1"/>
  <c r="AC17" i="1"/>
  <c r="AG17" i="1"/>
  <c r="AG19" i="1"/>
  <c r="AE34" i="1"/>
  <c r="AF37" i="1"/>
  <c r="AF12" i="1"/>
  <c r="AF14" i="1"/>
  <c r="AB9" i="1"/>
  <c r="AB11" i="1"/>
  <c r="AB13" i="1"/>
  <c r="AF15" i="1"/>
  <c r="AG16" i="1"/>
  <c r="AC19" i="1"/>
  <c r="AB20" i="1"/>
  <c r="AC21" i="1"/>
  <c r="AG22" i="1"/>
  <c r="AE12" i="1"/>
  <c r="AE17" i="1"/>
  <c r="AB19" i="1"/>
  <c r="AF19" i="1"/>
  <c r="AB21" i="1"/>
  <c r="AF21" i="1"/>
  <c r="AF28" i="1"/>
  <c r="AE33" i="1"/>
  <c r="AC36" i="1"/>
  <c r="AG36" i="1"/>
  <c r="AF17" i="1"/>
  <c r="AB18" i="1"/>
  <c r="AB34" i="1"/>
  <c r="AF10" i="1"/>
  <c r="AC13" i="1"/>
  <c r="AC14" i="1"/>
  <c r="AB15" i="1"/>
  <c r="AC16" i="1"/>
  <c r="AF35" i="1"/>
  <c r="AE24" i="1"/>
  <c r="AC9" i="1"/>
  <c r="AG9" i="1"/>
  <c r="AD10" i="1"/>
  <c r="AG13" i="1"/>
  <c r="AD15" i="1"/>
  <c r="AE16" i="1"/>
  <c r="AC18" i="1"/>
  <c r="AE22" i="1"/>
  <c r="AE23" i="1"/>
  <c r="AG32" i="1"/>
  <c r="AG37" i="1"/>
  <c r="AD20" i="1"/>
  <c r="AK20" i="1" s="1"/>
  <c r="AD13" i="1"/>
  <c r="AD14" i="1"/>
  <c r="AH14" i="1"/>
  <c r="AB14" i="1"/>
  <c r="AB16" i="1"/>
  <c r="AD17" i="1"/>
  <c r="AK17" i="1" s="1"/>
  <c r="AD36" i="1"/>
  <c r="AD27" i="1"/>
  <c r="AD25" i="1"/>
  <c r="AD34" i="1"/>
  <c r="AD33" i="1"/>
  <c r="AD19" i="1"/>
  <c r="AD21" i="1"/>
  <c r="AH33" i="1"/>
  <c r="AH28" i="1"/>
  <c r="AH26" i="1"/>
  <c r="AH21" i="1"/>
  <c r="AH20" i="1"/>
  <c r="AH36" i="1"/>
  <c r="W8" i="1"/>
  <c r="AB8" i="1"/>
  <c r="AC8" i="1"/>
  <c r="AD9" i="1"/>
  <c r="AH10" i="1"/>
  <c r="AD12" i="1"/>
  <c r="AK12" i="1" s="1"/>
  <c r="AD16" i="1"/>
  <c r="AD31" i="1"/>
  <c r="AF8" i="1"/>
  <c r="AB10" i="1"/>
  <c r="AD11" i="1"/>
  <c r="AH11" i="1"/>
  <c r="AH13" i="1"/>
  <c r="AH17" i="1"/>
  <c r="AH24" i="1"/>
  <c r="AD26" i="1"/>
  <c r="AH31" i="1"/>
  <c r="AD35" i="1"/>
  <c r="AH35" i="1"/>
  <c r="Y8" i="1"/>
  <c r="AH8" i="1"/>
  <c r="AB12" i="1"/>
  <c r="AE21" i="1"/>
  <c r="AD22" i="1"/>
  <c r="AK22" i="1" s="1"/>
  <c r="AD23" i="1"/>
  <c r="AD24" i="1"/>
  <c r="AE25" i="1"/>
  <c r="AC25" i="1"/>
  <c r="AE26" i="1"/>
  <c r="AB26" i="1"/>
  <c r="AH27" i="1"/>
  <c r="AC28" i="1"/>
  <c r="AG28" i="1"/>
  <c r="AF30" i="1"/>
  <c r="AE31" i="1"/>
  <c r="AC31" i="1"/>
  <c r="AE32" i="1"/>
  <c r="AE35" i="1"/>
  <c r="AD37" i="1"/>
  <c r="AH37" i="1"/>
  <c r="AB37" i="1"/>
  <c r="AD18" i="1"/>
  <c r="AD28" i="1"/>
  <c r="AH29" i="1"/>
  <c r="AG21" i="1"/>
  <c r="AF22" i="1"/>
  <c r="AC23" i="1"/>
  <c r="AG23" i="1"/>
  <c r="AF23" i="1"/>
  <c r="AF24" i="1"/>
  <c r="AB25" i="1"/>
  <c r="AF25" i="1"/>
  <c r="AC27" i="1"/>
  <c r="AF27" i="1"/>
  <c r="AF29" i="1"/>
  <c r="AG30" i="1"/>
  <c r="AB31" i="1"/>
  <c r="AF31" i="1"/>
  <c r="AF32" i="1"/>
  <c r="AG33" i="1"/>
  <c r="AB35" i="1"/>
  <c r="AE36" i="1"/>
  <c r="AD29" i="1"/>
  <c r="AC26" i="1"/>
  <c r="AC37" i="1"/>
  <c r="AG34" i="1"/>
  <c r="AG31" i="1"/>
  <c r="AG29" i="1"/>
  <c r="AH22" i="1"/>
  <c r="AH23" i="1"/>
  <c r="AC24" i="1"/>
  <c r="AB24" i="1"/>
  <c r="AH25" i="1"/>
  <c r="AG26" i="1"/>
  <c r="AB27" i="1"/>
  <c r="AB28" i="1"/>
  <c r="AC29" i="1"/>
  <c r="AE29" i="1"/>
  <c r="AD30" i="1"/>
  <c r="AH30" i="1"/>
  <c r="AE30" i="1"/>
  <c r="AC32" i="1"/>
  <c r="AH34" i="1"/>
  <c r="AC30" i="1"/>
  <c r="AD32" i="1"/>
  <c r="AH32" i="1"/>
  <c r="AB32" i="1"/>
  <c r="AB33" i="1"/>
  <c r="AF33" i="1"/>
  <c r="AC35" i="1"/>
  <c r="AG35" i="1"/>
  <c r="AB30" i="1"/>
  <c r="AF34" i="1"/>
  <c r="AE37" i="1"/>
  <c r="AB36" i="1"/>
  <c r="AF36" i="1"/>
  <c r="AK18" i="1" l="1"/>
  <c r="AK25" i="1"/>
  <c r="AJ38" i="1"/>
  <c r="AK38" i="1"/>
  <c r="AK10" i="1"/>
  <c r="AJ19" i="1"/>
  <c r="AK16" i="1"/>
  <c r="AK14" i="1"/>
  <c r="AK19" i="1"/>
  <c r="AK32" i="1"/>
  <c r="AK15" i="1"/>
  <c r="AJ9" i="1"/>
  <c r="AJ15" i="1"/>
  <c r="AK28" i="1"/>
  <c r="AK37" i="1"/>
  <c r="AK9" i="1"/>
  <c r="AK11" i="1"/>
  <c r="AK27" i="1"/>
  <c r="AJ34" i="1"/>
  <c r="AK13" i="1"/>
  <c r="AK24" i="1"/>
  <c r="AJ18" i="1"/>
  <c r="AJ21" i="1"/>
  <c r="AK36" i="1"/>
  <c r="AJ17" i="1"/>
  <c r="AJ20" i="1"/>
  <c r="AJ23" i="1"/>
  <c r="AJ22" i="1"/>
  <c r="AK29" i="1"/>
  <c r="AJ13" i="1"/>
  <c r="AK26" i="1"/>
  <c r="AK21" i="1"/>
  <c r="AJ33" i="1"/>
  <c r="AJ29" i="1"/>
  <c r="AJ25" i="1"/>
  <c r="AG8" i="1"/>
  <c r="AK8" i="1" s="1"/>
  <c r="AK31" i="1"/>
  <c r="AJ14" i="1"/>
  <c r="AJ11" i="1"/>
  <c r="AJ10" i="1"/>
  <c r="AK33" i="1"/>
  <c r="AJ16" i="1"/>
  <c r="AJ30" i="1"/>
  <c r="AJ37" i="1"/>
  <c r="AJ32" i="1"/>
  <c r="AJ28" i="1"/>
  <c r="AJ24" i="1"/>
  <c r="AJ26" i="1"/>
  <c r="AJ36" i="1"/>
  <c r="AK30" i="1"/>
  <c r="AJ27" i="1"/>
  <c r="AJ35" i="1"/>
  <c r="AJ31" i="1"/>
  <c r="AK23" i="1"/>
  <c r="AJ12" i="1"/>
  <c r="AK35" i="1"/>
  <c r="AE8" i="1"/>
  <c r="AK34" i="1"/>
  <c r="AJ8" i="1" l="1"/>
</calcChain>
</file>

<file path=xl/sharedStrings.xml><?xml version="1.0" encoding="utf-8"?>
<sst xmlns="http://schemas.openxmlformats.org/spreadsheetml/2006/main" count="31" uniqueCount="31">
  <si>
    <t>AUC (kBq/mL x min)</t>
  </si>
  <si>
    <t>Organ mass F</t>
  </si>
  <si>
    <t>Cimbi-36</t>
  </si>
  <si>
    <t>Cimbi-36_5</t>
  </si>
  <si>
    <t>ID (MBq)</t>
  </si>
  <si>
    <t>Brain</t>
  </si>
  <si>
    <t>Thyroid</t>
  </si>
  <si>
    <t>Lungs</t>
  </si>
  <si>
    <t>Heart lumen</t>
  </si>
  <si>
    <t>Heart wall</t>
  </si>
  <si>
    <t>Liver</t>
  </si>
  <si>
    <t>Spleen</t>
  </si>
  <si>
    <t>Kidneys</t>
  </si>
  <si>
    <t>Bone</t>
  </si>
  <si>
    <t>Pancreas</t>
  </si>
  <si>
    <t>Stomach contents</t>
  </si>
  <si>
    <t>Stomach wall</t>
  </si>
  <si>
    <t>Small intestines proximal</t>
  </si>
  <si>
    <t>Large intestines</t>
  </si>
  <si>
    <t>Bone marrow</t>
  </si>
  <si>
    <t>Gall bladder_new</t>
  </si>
  <si>
    <t>Whole body</t>
  </si>
  <si>
    <t>Organ</t>
  </si>
  <si>
    <t>(+extrapolation)</t>
  </si>
  <si>
    <t>Cumulated activity (kBq x min)</t>
  </si>
  <si>
    <t>Body mass (kg)</t>
  </si>
  <si>
    <t>Ratio</t>
  </si>
  <si>
    <t>Organ mass M</t>
  </si>
  <si>
    <t>TIACs caled to individual body mass (h)</t>
  </si>
  <si>
    <t>TIACs (h)</t>
  </si>
  <si>
    <t>Average TIACs (h) inserted into Olinda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</si>
</sst>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"/>
    <numFmt numFmtId="166" formatCode="0.0000"/>
    <numFmt numFmtId="167" formatCode="0.000000"/>
    <numFmt numFmtId="168" formatCode="0.00000"/>
    <numFmt numFmtId="169" formatCode="0.000%"/>
    <numFmt numFmtId="170" formatCode="0.000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2" borderId="0" xfId="0" applyFont="1" applyFill="1"/>
    <xf numFmtId="166" fontId="2" fillId="0" borderId="0" xfId="1" applyNumberFormat="1" applyFont="1" applyFill="1"/>
    <xf numFmtId="166" fontId="0" fillId="2" borderId="0" xfId="0" applyNumberFormat="1" applyFont="1" applyFill="1"/>
    <xf numFmtId="168" fontId="0" fillId="2" borderId="0" xfId="0" applyNumberFormat="1" applyFont="1" applyFill="1"/>
    <xf numFmtId="0" fontId="2" fillId="0" borderId="0" xfId="0" applyNumberFormat="1" applyFont="1" applyFill="1"/>
    <xf numFmtId="0" fontId="2" fillId="0" borderId="0" xfId="1" applyNumberFormat="1" applyFont="1" applyFill="1"/>
    <xf numFmtId="0" fontId="0" fillId="2" borderId="0" xfId="0" applyNumberFormat="1" applyFont="1" applyFill="1"/>
    <xf numFmtId="169" fontId="2" fillId="0" borderId="0" xfId="1" applyNumberFormat="1" applyFont="1" applyFill="1"/>
    <xf numFmtId="0" fontId="0" fillId="0" borderId="0" xfId="0" applyFont="1" applyFill="1"/>
    <xf numFmtId="0" fontId="0" fillId="0" borderId="0" xfId="0" applyNumberFormat="1" applyFont="1" applyFill="1"/>
    <xf numFmtId="164" fontId="0" fillId="0" borderId="0" xfId="1" applyNumberFormat="1" applyFont="1" applyFill="1"/>
    <xf numFmtId="165" fontId="0" fillId="0" borderId="0" xfId="0" applyNumberFormat="1" applyFont="1" applyFill="1"/>
    <xf numFmtId="0" fontId="3" fillId="0" borderId="0" xfId="0" applyFont="1" applyFill="1"/>
    <xf numFmtId="166" fontId="0" fillId="0" borderId="0" xfId="1" applyNumberFormat="1" applyFont="1" applyFill="1"/>
    <xf numFmtId="166" fontId="0" fillId="0" borderId="0" xfId="0" applyNumberFormat="1" applyFont="1" applyFill="1"/>
    <xf numFmtId="165" fontId="0" fillId="0" borderId="0" xfId="0" applyNumberFormat="1" applyFill="1"/>
    <xf numFmtId="1" fontId="0" fillId="0" borderId="0" xfId="0" applyNumberFormat="1" applyFont="1" applyFill="1"/>
    <xf numFmtId="167" fontId="0" fillId="0" borderId="0" xfId="0" applyNumberFormat="1" applyFont="1" applyFill="1"/>
    <xf numFmtId="168" fontId="0" fillId="0" borderId="0" xfId="0" applyNumberFormat="1" applyFont="1" applyFill="1"/>
    <xf numFmtId="0" fontId="0" fillId="0" borderId="0" xfId="1" applyNumberFormat="1" applyFont="1" applyFill="1"/>
    <xf numFmtId="170" fontId="0" fillId="0" borderId="0" xfId="0" applyNumberFormat="1" applyFont="1" applyFill="1"/>
    <xf numFmtId="164" fontId="0" fillId="0" borderId="0" xfId="0" applyNumberFormat="1" applyFont="1" applyFill="1"/>
    <xf numFmtId="169" fontId="0" fillId="0" borderId="0" xfId="1" applyNumberFormat="1" applyFont="1" applyFill="1"/>
    <xf numFmtId="10" fontId="0" fillId="0" borderId="0" xfId="1" applyNumberFormat="1" applyFont="1" applyFill="1"/>
    <xf numFmtId="0" fontId="0" fillId="0" borderId="0" xfId="0" applyFill="1"/>
    <xf numFmtId="2" fontId="2" fillId="0" borderId="0" xfId="0" applyNumberFormat="1" applyFont="1" applyFill="1"/>
    <xf numFmtId="0" fontId="0" fillId="2" borderId="0" xfId="0" applyFill="1"/>
    <xf numFmtId="0" fontId="2" fillId="2" borderId="0" xfId="0" applyFont="1" applyFill="1"/>
    <xf numFmtId="2" fontId="2" fillId="2" borderId="0" xfId="0" applyNumberFormat="1" applyFont="1" applyFill="1"/>
    <xf numFmtId="166" fontId="2" fillId="2" borderId="0" xfId="1" applyNumberFormat="1" applyFont="1" applyFill="1"/>
    <xf numFmtId="0" fontId="2" fillId="2" borderId="0" xfId="1" applyNumberFormat="1" applyFont="1" applyFill="1"/>
    <xf numFmtId="0" fontId="2" fillId="2" borderId="0" xfId="0" applyNumberFormat="1" applyFont="1" applyFill="1"/>
    <xf numFmtId="169" fontId="2" fillId="2" borderId="0" xfId="1" applyNumberFormat="1" applyFont="1" applyFill="1"/>
    <xf numFmtId="166" fontId="0" fillId="2" borderId="0" xfId="1" applyNumberFormat="1" applyFont="1" applyFill="1"/>
    <xf numFmtId="0" fontId="0" fillId="2" borderId="0" xfId="1" applyNumberFormat="1" applyFont="1" applyFill="1"/>
    <xf numFmtId="164" fontId="0" fillId="2" borderId="0" xfId="0" applyNumberFormat="1" applyFont="1" applyFill="1"/>
    <xf numFmtId="165" fontId="0" fillId="2" borderId="0" xfId="0" applyNumberFormat="1" applyFont="1" applyFill="1"/>
    <xf numFmtId="169" fontId="0" fillId="2" borderId="0" xfId="1" applyNumberFormat="1" applyFont="1" applyFill="1"/>
    <xf numFmtId="1" fontId="0" fillId="2" borderId="0" xfId="0" applyNumberFormat="1" applyFont="1" applyFill="1"/>
    <xf numFmtId="0" fontId="3" fillId="2" borderId="0" xfId="0" applyFont="1" applyFill="1"/>
    <xf numFmtId="165" fontId="0" fillId="2" borderId="0" xfId="0" applyNumberForma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1D0B-6F33-3D40-9104-82498CECB0EA}">
  <dimension ref="A1:AL46"/>
  <sheetViews>
    <sheetView tabSelected="1" workbookViewId="0">
      <pane xSplit="1" topLeftCell="B1" activePane="topRight" state="frozen"/>
      <selection activeCell="A2" sqref="A2"/>
      <selection pane="topRight" activeCell="AM22" sqref="AM22"/>
    </sheetView>
  </sheetViews>
  <sheetFormatPr baseColWidth="10" defaultRowHeight="16" x14ac:dyDescent="0.2"/>
  <cols>
    <col min="1" max="1" width="20" style="26" customWidth="1"/>
    <col min="2" max="3" width="10.83203125" style="26"/>
    <col min="4" max="4" width="10.83203125" style="28"/>
    <col min="5" max="6" width="10.83203125" style="26"/>
    <col min="7" max="7" width="10.83203125" style="28"/>
    <col min="8" max="8" width="10.83203125" style="26"/>
    <col min="9" max="9" width="13.83203125" style="26" customWidth="1"/>
    <col min="10" max="10" width="13.6640625" style="26" customWidth="1"/>
    <col min="11" max="13" width="10.83203125" style="26"/>
    <col min="14" max="14" width="10.83203125" style="28"/>
    <col min="15" max="16" width="10.83203125" style="26"/>
    <col min="17" max="17" width="10.83203125" style="28"/>
    <col min="18" max="21" width="10.83203125" style="26"/>
    <col min="22" max="22" width="10.83203125" style="28"/>
    <col min="23" max="24" width="10.83203125" style="26"/>
    <col min="25" max="25" width="10.83203125" style="28"/>
    <col min="26" max="29" width="10.83203125" style="26"/>
    <col min="30" max="30" width="10.83203125" style="28"/>
    <col min="31" max="32" width="10.83203125" style="26"/>
    <col min="33" max="33" width="10.83203125" style="28"/>
    <col min="34" max="36" width="10.83203125" style="26"/>
    <col min="37" max="37" width="10.83203125" style="28"/>
    <col min="38" max="16384" width="10.83203125" style="26"/>
  </cols>
  <sheetData>
    <row r="1" spans="1:37" s="10" customFormat="1" x14ac:dyDescent="0.2">
      <c r="A1" s="10" t="s">
        <v>0</v>
      </c>
      <c r="I1" s="10" t="s">
        <v>1</v>
      </c>
      <c r="J1" s="10" t="s">
        <v>27</v>
      </c>
      <c r="K1" s="10" t="s">
        <v>24</v>
      </c>
      <c r="T1" s="10" t="s">
        <v>29</v>
      </c>
      <c r="U1" s="11"/>
      <c r="AA1" s="1" t="s">
        <v>28</v>
      </c>
      <c r="AB1" s="1"/>
      <c r="AC1" s="1"/>
      <c r="AD1" s="1"/>
      <c r="AE1" s="1"/>
      <c r="AF1" s="1"/>
      <c r="AG1" s="1"/>
      <c r="AH1" s="1"/>
      <c r="AI1" s="1"/>
      <c r="AJ1" s="10" t="s">
        <v>30</v>
      </c>
    </row>
    <row r="2" spans="1:37" s="10" customFormat="1" x14ac:dyDescent="0.2">
      <c r="U2" s="11"/>
      <c r="AA2" s="1"/>
      <c r="AB2" s="1"/>
      <c r="AC2" s="1"/>
      <c r="AD2" s="1"/>
      <c r="AE2" s="1"/>
      <c r="AF2" s="1"/>
      <c r="AG2" s="1"/>
      <c r="AH2" s="1"/>
      <c r="AI2" s="1"/>
    </row>
    <row r="3" spans="1:37" s="10" customFormat="1" x14ac:dyDescent="0.2">
      <c r="B3" s="10">
        <v>1</v>
      </c>
      <c r="C3" s="10">
        <v>2</v>
      </c>
      <c r="D3" s="2">
        <v>3</v>
      </c>
      <c r="E3" s="10">
        <v>4</v>
      </c>
      <c r="F3" s="10">
        <v>5</v>
      </c>
      <c r="G3" s="2">
        <v>6</v>
      </c>
      <c r="H3" s="10">
        <v>7</v>
      </c>
      <c r="L3" s="10">
        <v>1</v>
      </c>
      <c r="M3" s="10">
        <v>2</v>
      </c>
      <c r="N3" s="2">
        <v>3</v>
      </c>
      <c r="O3" s="10">
        <v>4</v>
      </c>
      <c r="P3" s="10">
        <v>5</v>
      </c>
      <c r="Q3" s="2">
        <v>6</v>
      </c>
      <c r="R3" s="10">
        <v>7</v>
      </c>
      <c r="T3" s="10">
        <v>1</v>
      </c>
      <c r="U3" s="10">
        <v>2</v>
      </c>
      <c r="V3" s="2">
        <v>3</v>
      </c>
      <c r="W3" s="10">
        <v>4</v>
      </c>
      <c r="X3" s="10">
        <v>5</v>
      </c>
      <c r="Y3" s="2">
        <v>6</v>
      </c>
      <c r="Z3" s="10">
        <v>7</v>
      </c>
      <c r="AA3" s="1"/>
      <c r="AB3" s="10">
        <v>1</v>
      </c>
      <c r="AC3" s="10">
        <v>2</v>
      </c>
      <c r="AD3" s="2">
        <v>3</v>
      </c>
      <c r="AE3" s="10">
        <v>4</v>
      </c>
      <c r="AF3" s="10">
        <v>5</v>
      </c>
      <c r="AG3" s="2">
        <v>6</v>
      </c>
      <c r="AH3" s="10">
        <v>7</v>
      </c>
      <c r="AI3" s="1"/>
      <c r="AJ3" s="10" t="s">
        <v>2</v>
      </c>
      <c r="AK3" s="2" t="s">
        <v>3</v>
      </c>
    </row>
    <row r="4" spans="1:37" s="10" customFormat="1" x14ac:dyDescent="0.2">
      <c r="D4" s="2"/>
      <c r="G4" s="2"/>
      <c r="N4" s="2"/>
      <c r="Q4" s="2"/>
      <c r="S4" s="10" t="s">
        <v>4</v>
      </c>
      <c r="T4" s="10">
        <v>607</v>
      </c>
      <c r="U4" s="18">
        <v>584.5</v>
      </c>
      <c r="V4" s="40">
        <v>583.29999999999995</v>
      </c>
      <c r="W4" s="18">
        <v>567.13900000000001</v>
      </c>
      <c r="X4" s="18">
        <v>575.84500000000003</v>
      </c>
      <c r="Y4" s="40">
        <v>603.4</v>
      </c>
      <c r="Z4" s="18">
        <v>570.9</v>
      </c>
      <c r="AA4" s="1" t="s">
        <v>25</v>
      </c>
      <c r="AB4" s="1">
        <v>81</v>
      </c>
      <c r="AC4" s="1">
        <v>79</v>
      </c>
      <c r="AD4" s="29">
        <v>67</v>
      </c>
      <c r="AE4" s="1">
        <v>72</v>
      </c>
      <c r="AF4" s="1">
        <v>59</v>
      </c>
      <c r="AG4" s="29">
        <v>75</v>
      </c>
      <c r="AH4" s="1">
        <v>57</v>
      </c>
      <c r="AI4" s="1"/>
      <c r="AK4" s="2"/>
    </row>
    <row r="5" spans="1:37" s="10" customFormat="1" x14ac:dyDescent="0.2">
      <c r="A5" s="10" t="s">
        <v>21</v>
      </c>
      <c r="D5" s="2"/>
      <c r="G5" s="2"/>
      <c r="I5" s="10">
        <v>58</v>
      </c>
      <c r="J5" s="10">
        <v>73.7</v>
      </c>
      <c r="N5" s="2"/>
      <c r="Q5" s="2"/>
      <c r="U5" s="11"/>
      <c r="V5" s="2"/>
      <c r="W5" s="13"/>
      <c r="X5" s="13"/>
      <c r="Y5" s="38"/>
      <c r="Z5" s="13"/>
      <c r="AA5" s="1" t="s">
        <v>26</v>
      </c>
      <c r="AB5" s="27">
        <f>AB4/I5</f>
        <v>1.396551724137931</v>
      </c>
      <c r="AC5" s="27">
        <f>AC4/J5</f>
        <v>1.0719131614654003</v>
      </c>
      <c r="AD5" s="30">
        <f>AD4/I5</f>
        <v>1.1551724137931034</v>
      </c>
      <c r="AE5" s="27">
        <f>AE4/J5</f>
        <v>0.97693351424694708</v>
      </c>
      <c r="AF5" s="27">
        <f>AF4/I5</f>
        <v>1.0172413793103448</v>
      </c>
      <c r="AG5" s="30">
        <f>AG4/I5</f>
        <v>1.2931034482758621</v>
      </c>
      <c r="AH5" s="27">
        <f>AH4/I5</f>
        <v>0.98275862068965514</v>
      </c>
      <c r="AI5" s="1"/>
      <c r="AK5" s="2"/>
    </row>
    <row r="6" spans="1:37" s="10" customFormat="1" x14ac:dyDescent="0.2">
      <c r="A6" s="10" t="s">
        <v>22</v>
      </c>
      <c r="D6" s="2"/>
      <c r="G6" s="2"/>
      <c r="N6" s="2"/>
      <c r="Q6" s="2"/>
      <c r="U6" s="11"/>
      <c r="V6" s="2"/>
      <c r="W6" s="13"/>
      <c r="X6" s="13"/>
      <c r="Y6" s="38"/>
      <c r="Z6" s="13"/>
      <c r="AA6" s="1"/>
      <c r="AB6" s="1"/>
      <c r="AC6" s="1"/>
      <c r="AD6" s="29"/>
      <c r="AE6" s="1"/>
      <c r="AF6" s="1"/>
      <c r="AG6" s="29"/>
      <c r="AH6" s="1"/>
      <c r="AI6" s="1"/>
      <c r="AK6" s="2"/>
    </row>
    <row r="7" spans="1:37" s="10" customFormat="1" x14ac:dyDescent="0.2">
      <c r="A7" s="10" t="s">
        <v>23</v>
      </c>
      <c r="D7" s="2"/>
      <c r="G7" s="2"/>
      <c r="N7" s="2"/>
      <c r="Q7" s="2"/>
      <c r="U7" s="11"/>
      <c r="V7" s="2"/>
      <c r="Y7" s="2"/>
      <c r="AA7" s="1"/>
      <c r="AB7" s="1"/>
      <c r="AC7" s="1"/>
      <c r="AD7" s="29"/>
      <c r="AE7" s="1"/>
      <c r="AF7" s="1"/>
      <c r="AG7" s="29"/>
      <c r="AH7" s="1"/>
      <c r="AI7" s="1"/>
      <c r="AK7" s="2"/>
    </row>
    <row r="8" spans="1:37" s="10" customFormat="1" x14ac:dyDescent="0.2">
      <c r="A8" s="10" t="s">
        <v>5</v>
      </c>
      <c r="B8" s="14">
        <v>673.7</v>
      </c>
      <c r="C8" s="14">
        <v>507.5</v>
      </c>
      <c r="D8" s="41">
        <v>705.7</v>
      </c>
      <c r="E8" s="14">
        <v>537.20000000000005</v>
      </c>
      <c r="F8" s="14">
        <v>671.5</v>
      </c>
      <c r="G8" s="41">
        <v>595.6</v>
      </c>
      <c r="H8" s="14">
        <v>658.9</v>
      </c>
      <c r="I8" s="14">
        <v>1200</v>
      </c>
      <c r="J8" s="10">
        <v>1420</v>
      </c>
      <c r="L8" s="10">
        <f>I8*B8</f>
        <v>808440</v>
      </c>
      <c r="M8" s="10">
        <f>J8*C8</f>
        <v>720650</v>
      </c>
      <c r="N8" s="2">
        <f>I8*D8</f>
        <v>846840</v>
      </c>
      <c r="O8" s="10">
        <f>J8*E8</f>
        <v>762824.00000000012</v>
      </c>
      <c r="P8" s="10">
        <f>I8*F8</f>
        <v>805800</v>
      </c>
      <c r="Q8" s="2">
        <f>I8*G8</f>
        <v>714720</v>
      </c>
      <c r="R8" s="10">
        <f>I8*H8</f>
        <v>790680</v>
      </c>
      <c r="T8" s="15">
        <f t="shared" ref="T8:T37" si="0">L8/(60*607000)</f>
        <v>2.2197693574958814E-2</v>
      </c>
      <c r="U8" s="15">
        <f t="shared" ref="U8:U37" si="1">M8/(60*585000)</f>
        <v>2.0531339031339031E-2</v>
      </c>
      <c r="V8" s="35">
        <f t="shared" ref="V8:V37" si="2">N8/(60*583000)</f>
        <v>2.4209262435677531E-2</v>
      </c>
      <c r="W8" s="15">
        <f t="shared" ref="W8:W37" si="3">O8/(60*567000)</f>
        <v>2.2422810111699006E-2</v>
      </c>
      <c r="X8" s="15">
        <f t="shared" ref="X8:X37" si="4">P8/(60*576000)</f>
        <v>2.3315972222222221E-2</v>
      </c>
      <c r="Y8" s="35">
        <f t="shared" ref="Y8:Y37" si="5">Q8/(60*603000)</f>
        <v>1.9754560530679935E-2</v>
      </c>
      <c r="Z8" s="15">
        <f t="shared" ref="Z8:Z37" si="6">R8/(60*571000)</f>
        <v>2.3078809106830123E-2</v>
      </c>
      <c r="AA8" s="3"/>
      <c r="AB8" s="3">
        <f>T8*$AB$5</f>
        <v>3.1000227233994208E-2</v>
      </c>
      <c r="AC8" s="3">
        <f>U8*$AC$5</f>
        <v>2.200781253020059E-2</v>
      </c>
      <c r="AD8" s="31">
        <f>V8*$AD$5</f>
        <v>2.7965872123972321E-2</v>
      </c>
      <c r="AE8" s="3">
        <f>W8*$AE$5</f>
        <v>2.1905594681714088E-2</v>
      </c>
      <c r="AF8" s="3">
        <f>X8*$AF$5</f>
        <v>2.3717971743295017E-2</v>
      </c>
      <c r="AG8" s="31">
        <f>Y8*$AG$5</f>
        <v>2.5544690341396468E-2</v>
      </c>
      <c r="AH8" s="3">
        <f>Z8*$AH$5</f>
        <v>2.2680898604988224E-2</v>
      </c>
      <c r="AI8" s="1"/>
      <c r="AJ8" s="16">
        <f>AVERAGE(AB8:AC8,AE8:AF8,AH8)</f>
        <v>2.4262500958838425E-2</v>
      </c>
      <c r="AK8" s="4">
        <f>AVERAGE(AD8,AG8)</f>
        <v>2.6755281232684395E-2</v>
      </c>
    </row>
    <row r="9" spans="1:37" s="10" customFormat="1" x14ac:dyDescent="0.2">
      <c r="B9" s="17">
        <v>13.9</v>
      </c>
      <c r="C9" s="17">
        <v>10.076470588235294</v>
      </c>
      <c r="D9" s="42">
        <v>12.647058823529411</v>
      </c>
      <c r="E9" s="17">
        <v>10.679411764705881</v>
      </c>
      <c r="F9" s="17">
        <v>12.038235294117646</v>
      </c>
      <c r="G9" s="42">
        <v>11.68235294117647</v>
      </c>
      <c r="H9" s="17">
        <v>19</v>
      </c>
      <c r="I9" s="14"/>
      <c r="L9" s="18">
        <f>$I8*(B8+B9)</f>
        <v>825120</v>
      </c>
      <c r="M9" s="18">
        <f>$J8*(C8+C9)</f>
        <v>734958.58823529421</v>
      </c>
      <c r="N9" s="40">
        <f>$I8*(D8+D9)</f>
        <v>862016.4705882353</v>
      </c>
      <c r="O9" s="18">
        <f>$J8*(E8+E9)</f>
        <v>777988.76470588229</v>
      </c>
      <c r="P9" s="18">
        <f>$I8*(F8+F9)</f>
        <v>820245.88235294109</v>
      </c>
      <c r="Q9" s="40">
        <f>$I8*(G8+G9)</f>
        <v>728738.82352941169</v>
      </c>
      <c r="R9" s="18">
        <f>$I8*(H8+H9)</f>
        <v>813480</v>
      </c>
      <c r="S9" s="18"/>
      <c r="T9" s="15">
        <f>L9/(60*607000)</f>
        <v>2.2655683690280065E-2</v>
      </c>
      <c r="U9" s="15">
        <f t="shared" si="1"/>
        <v>2.0938991117814651E-2</v>
      </c>
      <c r="V9" s="35">
        <f t="shared" si="2"/>
        <v>2.4643123801836343E-2</v>
      </c>
      <c r="W9" s="15">
        <f t="shared" si="3"/>
        <v>2.2868570391119409E-2</v>
      </c>
      <c r="X9" s="15">
        <f t="shared" si="4"/>
        <v>2.3733966503267971E-2</v>
      </c>
      <c r="Y9" s="35">
        <f t="shared" si="5"/>
        <v>2.0142034923422102E-2</v>
      </c>
      <c r="Z9" s="15">
        <f t="shared" si="6"/>
        <v>2.3744308231173381E-2</v>
      </c>
      <c r="AA9" s="3"/>
      <c r="AB9" s="3">
        <f t="shared" ref="AB9:AB38" si="7">T9*$AB$5</f>
        <v>3.1639834119184231E-2</v>
      </c>
      <c r="AC9" s="3">
        <f t="shared" ref="AC9:AC37" si="8">U9*$AC$5</f>
        <v>2.2444780166992639E-2</v>
      </c>
      <c r="AD9" s="31">
        <f t="shared" ref="AD9:AD37" si="9">V9*$AD$5</f>
        <v>2.8467056805569567E-2</v>
      </c>
      <c r="AE9" s="3">
        <f t="shared" ref="AE9:AE37" si="10">W9*$AE$5</f>
        <v>2.2341072837999965E-2</v>
      </c>
      <c r="AF9" s="3">
        <f t="shared" ref="AF9:AF37" si="11">X9*$AF$5</f>
        <v>2.4143172822289831E-2</v>
      </c>
      <c r="AG9" s="31">
        <f t="shared" ref="AG9:AG37" si="12">Y9*$AG$5</f>
        <v>2.6045734814769961E-2</v>
      </c>
      <c r="AH9" s="3">
        <f t="shared" ref="AH9:AH37" si="13">Z9*$AH$5</f>
        <v>2.3334923606497977E-2</v>
      </c>
      <c r="AI9" s="1"/>
      <c r="AJ9" s="16">
        <f t="shared" ref="AJ9:AJ39" si="14">AVERAGE(AB9:AC9,AE9:AF9,AH9)</f>
        <v>2.4780756710592926E-2</v>
      </c>
      <c r="AK9" s="4">
        <f>AVERAGE(AD9,AG9)</f>
        <v>2.7256395810169764E-2</v>
      </c>
    </row>
    <row r="10" spans="1:37" s="10" customFormat="1" x14ac:dyDescent="0.2">
      <c r="A10" s="10" t="s">
        <v>6</v>
      </c>
      <c r="B10" s="14">
        <v>863.2</v>
      </c>
      <c r="C10" s="14">
        <v>538.6</v>
      </c>
      <c r="D10" s="41">
        <v>656.5</v>
      </c>
      <c r="E10" s="14">
        <v>642.70000000000005</v>
      </c>
      <c r="F10" s="14">
        <v>842.2</v>
      </c>
      <c r="G10" s="41">
        <v>726.2</v>
      </c>
      <c r="H10" s="14">
        <v>563.4</v>
      </c>
      <c r="I10" s="14">
        <v>17</v>
      </c>
      <c r="J10" s="10">
        <v>20.7</v>
      </c>
      <c r="L10" s="10">
        <f t="shared" ref="L10:M36" si="15">I10*B10</f>
        <v>14674.400000000001</v>
      </c>
      <c r="M10" s="10">
        <f t="shared" si="15"/>
        <v>11149.02</v>
      </c>
      <c r="N10" s="2">
        <f t="shared" ref="N10:O36" si="16">I10*D10</f>
        <v>11160.5</v>
      </c>
      <c r="O10" s="10">
        <f t="shared" si="16"/>
        <v>13303.890000000001</v>
      </c>
      <c r="P10" s="10">
        <f t="shared" ref="P10:P36" si="17">I10*F10</f>
        <v>14317.400000000001</v>
      </c>
      <c r="Q10" s="2">
        <f t="shared" ref="Q10:Q36" si="18">I10*G10</f>
        <v>12345.400000000001</v>
      </c>
      <c r="R10" s="10">
        <f t="shared" ref="R10:R36" si="19">I10*H10</f>
        <v>9577.7999999999993</v>
      </c>
      <c r="T10" s="15">
        <f t="shared" si="0"/>
        <v>4.0292147171883585E-4</v>
      </c>
      <c r="U10" s="15">
        <f t="shared" si="1"/>
        <v>3.1763589743589744E-4</v>
      </c>
      <c r="V10" s="35">
        <f t="shared" si="2"/>
        <v>3.190537449971412E-4</v>
      </c>
      <c r="W10" s="15">
        <f t="shared" si="3"/>
        <v>3.9106084656084658E-4</v>
      </c>
      <c r="X10" s="15">
        <f t="shared" si="4"/>
        <v>4.1427662037037041E-4</v>
      </c>
      <c r="Y10" s="35">
        <f t="shared" si="5"/>
        <v>3.4122166943062471E-4</v>
      </c>
      <c r="Z10" s="15">
        <f t="shared" si="6"/>
        <v>2.7956217162872151E-4</v>
      </c>
      <c r="AA10" s="3"/>
      <c r="AB10" s="3">
        <f t="shared" si="7"/>
        <v>5.6270067602113281E-4</v>
      </c>
      <c r="AC10" s="3">
        <f t="shared" si="8"/>
        <v>3.4047809901541248E-4</v>
      </c>
      <c r="AD10" s="31">
        <f t="shared" si="9"/>
        <v>3.6856208473807692E-4</v>
      </c>
      <c r="AE10" s="3">
        <f t="shared" si="10"/>
        <v>3.8204044711507402E-4</v>
      </c>
      <c r="AF10" s="3">
        <f t="shared" si="11"/>
        <v>4.2141932072158365E-4</v>
      </c>
      <c r="AG10" s="31">
        <f t="shared" si="12"/>
        <v>4.4123491736718714E-4</v>
      </c>
      <c r="AH10" s="3">
        <f t="shared" si="13"/>
        <v>2.7474213418684698E-4</v>
      </c>
      <c r="AI10" s="1"/>
      <c r="AJ10" s="19">
        <f t="shared" si="14"/>
        <v>3.9627613541200999E-4</v>
      </c>
      <c r="AK10" s="5">
        <f>AVERAGE(AD10,AG10)</f>
        <v>4.04898501052632E-4</v>
      </c>
    </row>
    <row r="11" spans="1:37" s="10" customFormat="1" x14ac:dyDescent="0.2">
      <c r="B11" s="17">
        <v>5.8823529411764701</v>
      </c>
      <c r="C11" s="17">
        <v>3.2352941176470584</v>
      </c>
      <c r="D11" s="42">
        <v>3.8235294117647056</v>
      </c>
      <c r="E11" s="17">
        <v>4.1176470588235299</v>
      </c>
      <c r="F11" s="17">
        <v>5.5882352941176467</v>
      </c>
      <c r="G11" s="42">
        <v>2.4073529411764705</v>
      </c>
      <c r="H11" s="17">
        <v>5.4411764705882346</v>
      </c>
      <c r="I11" s="14"/>
      <c r="L11" s="18">
        <f>$I10*(B10+B11)</f>
        <v>14774.400000000001</v>
      </c>
      <c r="M11" s="18">
        <f>$J10*(C10+C11)</f>
        <v>11215.990588235294</v>
      </c>
      <c r="N11" s="40">
        <f>$I10*(D10+D11)</f>
        <v>11225.5</v>
      </c>
      <c r="O11" s="18">
        <f>$J10*(E10+E11)</f>
        <v>13389.125294117648</v>
      </c>
      <c r="P11" s="18">
        <f>$I10*(F10+F11)</f>
        <v>14412.400000000001</v>
      </c>
      <c r="Q11" s="40">
        <f>$I10*(G10+G11)</f>
        <v>12386.325000000001</v>
      </c>
      <c r="R11" s="18">
        <f>$I10*(H10+H11)</f>
        <v>9670.3000000000011</v>
      </c>
      <c r="S11" s="18"/>
      <c r="T11" s="15">
        <f t="shared" si="0"/>
        <v>4.0566721581548605E-4</v>
      </c>
      <c r="U11" s="15">
        <f t="shared" si="1"/>
        <v>3.1954389140271492E-4</v>
      </c>
      <c r="V11" s="35">
        <f t="shared" si="2"/>
        <v>3.2091194968553459E-4</v>
      </c>
      <c r="W11" s="15">
        <f t="shared" si="3"/>
        <v>3.9356629318394027E-4</v>
      </c>
      <c r="X11" s="15">
        <f t="shared" si="4"/>
        <v>4.1702546296296301E-4</v>
      </c>
      <c r="Y11" s="35">
        <f t="shared" si="5"/>
        <v>3.4235281923714761E-4</v>
      </c>
      <c r="Z11" s="15">
        <f t="shared" si="6"/>
        <v>2.8226211325160539E-4</v>
      </c>
      <c r="AA11" s="3"/>
      <c r="AB11" s="3">
        <f t="shared" si="7"/>
        <v>5.6653524967335118E-4</v>
      </c>
      <c r="AC11" s="3">
        <f t="shared" si="8"/>
        <v>3.4252330286044068E-4</v>
      </c>
      <c r="AD11" s="31">
        <f t="shared" si="9"/>
        <v>3.7070863153328994E-4</v>
      </c>
      <c r="AE11" s="3">
        <f t="shared" si="10"/>
        <v>3.8448810188933106E-4</v>
      </c>
      <c r="AF11" s="3">
        <f t="shared" si="11"/>
        <v>4.2421555715197958E-4</v>
      </c>
      <c r="AG11" s="31">
        <f t="shared" si="12"/>
        <v>4.4269761108251844E-4</v>
      </c>
      <c r="AH11" s="3">
        <f t="shared" si="13"/>
        <v>2.7739552509209496E-4</v>
      </c>
      <c r="AI11" s="1"/>
      <c r="AJ11" s="19">
        <f t="shared" si="14"/>
        <v>3.9903154733343953E-4</v>
      </c>
      <c r="AK11" s="5">
        <f>AVERAGE(AD11,AG11)</f>
        <v>4.0670312130790416E-4</v>
      </c>
    </row>
    <row r="12" spans="1:37" s="10" customFormat="1" x14ac:dyDescent="0.2">
      <c r="A12" s="10" t="s">
        <v>7</v>
      </c>
      <c r="B12" s="14">
        <v>1182</v>
      </c>
      <c r="C12" s="14">
        <v>783.3</v>
      </c>
      <c r="D12" s="41">
        <v>772</v>
      </c>
      <c r="E12" s="14">
        <v>1063</v>
      </c>
      <c r="F12" s="14">
        <v>1426</v>
      </c>
      <c r="G12" s="41">
        <v>1277</v>
      </c>
      <c r="H12" s="14">
        <v>1012</v>
      </c>
      <c r="I12" s="14">
        <v>800</v>
      </c>
      <c r="J12" s="10">
        <v>1000</v>
      </c>
      <c r="L12" s="10">
        <f t="shared" si="15"/>
        <v>945600</v>
      </c>
      <c r="M12" s="10">
        <f t="shared" si="15"/>
        <v>783300</v>
      </c>
      <c r="N12" s="2">
        <f t="shared" si="16"/>
        <v>617600</v>
      </c>
      <c r="O12" s="10">
        <f t="shared" si="16"/>
        <v>1063000</v>
      </c>
      <c r="P12" s="10">
        <f t="shared" si="17"/>
        <v>1140800</v>
      </c>
      <c r="Q12" s="2">
        <f t="shared" si="18"/>
        <v>1021600</v>
      </c>
      <c r="R12" s="10">
        <f t="shared" si="19"/>
        <v>809600</v>
      </c>
      <c r="T12" s="15">
        <f t="shared" si="0"/>
        <v>2.5963756177924218E-2</v>
      </c>
      <c r="U12" s="15">
        <f t="shared" si="1"/>
        <v>2.2316239316239318E-2</v>
      </c>
      <c r="V12" s="35">
        <f t="shared" si="2"/>
        <v>1.7655803316180673E-2</v>
      </c>
      <c r="W12" s="15">
        <f t="shared" si="3"/>
        <v>3.1246325690770134E-2</v>
      </c>
      <c r="X12" s="15">
        <f t="shared" si="4"/>
        <v>3.3009259259259259E-2</v>
      </c>
      <c r="Y12" s="35">
        <f t="shared" si="5"/>
        <v>2.8236594803758983E-2</v>
      </c>
      <c r="Z12" s="15">
        <f t="shared" si="6"/>
        <v>2.3631056625802685E-2</v>
      </c>
      <c r="AA12" s="3"/>
      <c r="AB12" s="3">
        <f t="shared" si="7"/>
        <v>3.6259728455376929E-2</v>
      </c>
      <c r="AC12" s="3">
        <f t="shared" si="8"/>
        <v>2.3921070637488551E-2</v>
      </c>
      <c r="AD12" s="31">
        <f t="shared" si="9"/>
        <v>2.0395496934208709E-2</v>
      </c>
      <c r="AE12" s="3">
        <f t="shared" si="10"/>
        <v>3.0525582764388732E-2</v>
      </c>
      <c r="AF12" s="3">
        <f t="shared" si="11"/>
        <v>3.3578384418901659E-2</v>
      </c>
      <c r="AG12" s="31">
        <f t="shared" si="12"/>
        <v>3.6512838108309034E-2</v>
      </c>
      <c r="AH12" s="3">
        <f t="shared" si="13"/>
        <v>2.3223624615012983E-2</v>
      </c>
      <c r="AI12" s="1"/>
      <c r="AJ12" s="16">
        <f t="shared" si="14"/>
        <v>2.9501678178233771E-2</v>
      </c>
      <c r="AK12" s="4">
        <f>AVERAGE(AD12,AG12)</f>
        <v>2.8454167521258872E-2</v>
      </c>
    </row>
    <row r="13" spans="1:37" s="10" customFormat="1" x14ac:dyDescent="0.2">
      <c r="B13" s="17">
        <v>10.397664705882352</v>
      </c>
      <c r="C13" s="17">
        <v>5.8823529411764701</v>
      </c>
      <c r="D13" s="42">
        <v>5.5882352941176467</v>
      </c>
      <c r="E13" s="17">
        <v>9.4117647058823533</v>
      </c>
      <c r="F13" s="17">
        <v>12.352941176470587</v>
      </c>
      <c r="G13" s="42">
        <v>8.994461764705882</v>
      </c>
      <c r="H13" s="17">
        <v>13.676470588235293</v>
      </c>
      <c r="I13" s="14"/>
      <c r="L13" s="18">
        <f>$I12*(B12+B13)</f>
        <v>953918.13176470587</v>
      </c>
      <c r="M13" s="18">
        <f>$J12*(C12+C13)</f>
        <v>789182.35294117639</v>
      </c>
      <c r="N13" s="40">
        <f>$I12*(D12+D13)</f>
        <v>622070.5882352941</v>
      </c>
      <c r="O13" s="18">
        <f>$J12*(E12+E13)</f>
        <v>1072411.7647058824</v>
      </c>
      <c r="P13" s="18">
        <f>$I12*(F12+F13)</f>
        <v>1150682.3529411764</v>
      </c>
      <c r="Q13" s="40">
        <f>$I12*(G12+G13)</f>
        <v>1028795.5694117647</v>
      </c>
      <c r="R13" s="18">
        <f>$I12*(H12+H13)</f>
        <v>820541.17647058831</v>
      </c>
      <c r="S13" s="18"/>
      <c r="T13" s="15">
        <f t="shared" si="0"/>
        <v>2.6192150789805215E-2</v>
      </c>
      <c r="U13" s="15">
        <f t="shared" si="1"/>
        <v>2.2483827719121833E-2</v>
      </c>
      <c r="V13" s="35">
        <f t="shared" si="2"/>
        <v>1.7783607439545285E-2</v>
      </c>
      <c r="W13" s="15">
        <f t="shared" si="3"/>
        <v>3.1522979562195248E-2</v>
      </c>
      <c r="X13" s="15">
        <f t="shared" si="4"/>
        <v>3.3295206971677559E-2</v>
      </c>
      <c r="Y13" s="35">
        <f t="shared" si="5"/>
        <v>2.8435477319285925E-2</v>
      </c>
      <c r="Z13" s="15">
        <f t="shared" si="6"/>
        <v>2.395041379073521E-2</v>
      </c>
      <c r="AA13" s="3"/>
      <c r="AB13" s="3">
        <f t="shared" si="7"/>
        <v>3.6578693344383142E-2</v>
      </c>
      <c r="AC13" s="3">
        <f t="shared" si="8"/>
        <v>2.4100710852247284E-2</v>
      </c>
      <c r="AD13" s="31">
        <f t="shared" si="9"/>
        <v>2.0543132731888521E-2</v>
      </c>
      <c r="AE13" s="3">
        <f t="shared" si="10"/>
        <v>3.0795855203230093E-2</v>
      </c>
      <c r="AF13" s="3">
        <f t="shared" si="11"/>
        <v>3.3869262264292689E-2</v>
      </c>
      <c r="AG13" s="31">
        <f t="shared" si="12"/>
        <v>3.6770013774938694E-2</v>
      </c>
      <c r="AH13" s="3">
        <f t="shared" si="13"/>
        <v>2.353747562192943E-2</v>
      </c>
      <c r="AI13" s="1"/>
      <c r="AJ13" s="16">
        <f t="shared" si="14"/>
        <v>2.9776399457216531E-2</v>
      </c>
      <c r="AK13" s="4">
        <f>AVERAGE(AD13,AG13)</f>
        <v>2.8656573253413607E-2</v>
      </c>
    </row>
    <row r="14" spans="1:37" s="10" customFormat="1" x14ac:dyDescent="0.2">
      <c r="A14" s="10" t="s">
        <v>8</v>
      </c>
      <c r="B14" s="14">
        <v>295.89999999999998</v>
      </c>
      <c r="C14" s="14">
        <v>270.3</v>
      </c>
      <c r="D14" s="41">
        <v>347.7</v>
      </c>
      <c r="E14" s="14">
        <v>284.89999999999998</v>
      </c>
      <c r="F14" s="14">
        <v>291.3</v>
      </c>
      <c r="G14" s="41">
        <v>333.2</v>
      </c>
      <c r="H14" s="14">
        <v>379.2</v>
      </c>
      <c r="I14" s="14">
        <v>410</v>
      </c>
      <c r="J14" s="10">
        <v>454</v>
      </c>
      <c r="L14" s="10">
        <f t="shared" si="15"/>
        <v>121318.99999999999</v>
      </c>
      <c r="M14" s="10">
        <f t="shared" si="15"/>
        <v>122716.20000000001</v>
      </c>
      <c r="N14" s="2">
        <f t="shared" si="16"/>
        <v>142557</v>
      </c>
      <c r="O14" s="10">
        <f t="shared" si="16"/>
        <v>129344.59999999999</v>
      </c>
      <c r="P14" s="10">
        <f t="shared" si="17"/>
        <v>119433</v>
      </c>
      <c r="Q14" s="2">
        <f t="shared" si="18"/>
        <v>136612</v>
      </c>
      <c r="R14" s="10">
        <f t="shared" si="19"/>
        <v>155472</v>
      </c>
      <c r="T14" s="15">
        <f t="shared" si="0"/>
        <v>3.3311092806150465E-3</v>
      </c>
      <c r="U14" s="15">
        <f t="shared" si="1"/>
        <v>3.4961880341880347E-3</v>
      </c>
      <c r="V14" s="35">
        <f t="shared" si="2"/>
        <v>4.0753859348198968E-3</v>
      </c>
      <c r="W14" s="15">
        <f t="shared" si="3"/>
        <v>3.8020164609053496E-3</v>
      </c>
      <c r="X14" s="15">
        <f t="shared" si="4"/>
        <v>3.4558159722222221E-3</v>
      </c>
      <c r="Y14" s="35">
        <f t="shared" si="5"/>
        <v>3.7758982863460478E-3</v>
      </c>
      <c r="Z14" s="15">
        <f t="shared" si="6"/>
        <v>4.5380035026269701E-3</v>
      </c>
      <c r="AA14" s="3"/>
      <c r="AB14" s="3">
        <f t="shared" si="7"/>
        <v>4.6520664091348066E-3</v>
      </c>
      <c r="AC14" s="3">
        <f t="shared" si="8"/>
        <v>3.7476099688039991E-3</v>
      </c>
      <c r="AD14" s="31">
        <f t="shared" si="9"/>
        <v>4.7077734074643636E-3</v>
      </c>
      <c r="AE14" s="3">
        <f t="shared" si="10"/>
        <v>3.7143173023770036E-3</v>
      </c>
      <c r="AF14" s="3">
        <f t="shared" si="11"/>
        <v>3.5153990062260533E-3</v>
      </c>
      <c r="AG14" s="31">
        <f t="shared" si="12"/>
        <v>4.8826270944129927E-3</v>
      </c>
      <c r="AH14" s="3">
        <f t="shared" si="13"/>
        <v>4.4597620629265051E-3</v>
      </c>
      <c r="AI14" s="1"/>
      <c r="AJ14" s="16">
        <f t="shared" si="14"/>
        <v>4.0178309498936733E-3</v>
      </c>
      <c r="AK14" s="4">
        <f>AVERAGE(AD14,AG14)</f>
        <v>4.7952002509386782E-3</v>
      </c>
    </row>
    <row r="15" spans="1:37" s="10" customFormat="1" x14ac:dyDescent="0.2">
      <c r="B15" s="17">
        <v>5.1499999999999995</v>
      </c>
      <c r="C15" s="17">
        <v>2.6352941176470588</v>
      </c>
      <c r="D15" s="42">
        <v>4.1176470588235299</v>
      </c>
      <c r="E15" s="17">
        <v>5.2176470588235295</v>
      </c>
      <c r="F15" s="17">
        <v>4.5323529411764696</v>
      </c>
      <c r="G15" s="42">
        <v>2.9205882352941175</v>
      </c>
      <c r="H15" s="17">
        <v>4.4058823529411759</v>
      </c>
      <c r="I15" s="14"/>
      <c r="L15" s="18">
        <f>$I14*(B14+B15)</f>
        <v>123430.49999999999</v>
      </c>
      <c r="M15" s="18">
        <f>$J14*(C14+C15)</f>
        <v>123912.62352941177</v>
      </c>
      <c r="N15" s="40">
        <f>$I14*(D14+D15)</f>
        <v>144245.23529411765</v>
      </c>
      <c r="O15" s="18">
        <f>$J14*(E14+E15)</f>
        <v>131713.41176470587</v>
      </c>
      <c r="P15" s="18">
        <f>$I14*(F14+F15)</f>
        <v>121291.26470588236</v>
      </c>
      <c r="Q15" s="40">
        <f>$I14*(G14+G15)</f>
        <v>137809.4411764706</v>
      </c>
      <c r="R15" s="18">
        <f>$I14*(H14+H15)</f>
        <v>157278.41176470587</v>
      </c>
      <c r="S15" s="18"/>
      <c r="T15" s="15">
        <f t="shared" si="0"/>
        <v>3.3890856672158152E-3</v>
      </c>
      <c r="U15" s="15">
        <f t="shared" si="1"/>
        <v>3.5302741746271156E-3</v>
      </c>
      <c r="V15" s="35">
        <f t="shared" si="2"/>
        <v>4.12364880772206E-3</v>
      </c>
      <c r="W15" s="15">
        <f t="shared" si="3"/>
        <v>3.8716464363523183E-3</v>
      </c>
      <c r="X15" s="15">
        <f t="shared" si="4"/>
        <v>3.509585205610022E-3</v>
      </c>
      <c r="Y15" s="35">
        <f t="shared" si="5"/>
        <v>3.8089950573927749E-3</v>
      </c>
      <c r="Z15" s="15">
        <f t="shared" si="6"/>
        <v>4.5907300573469314E-3</v>
      </c>
      <c r="AA15" s="3"/>
      <c r="AB15" s="3">
        <f t="shared" si="7"/>
        <v>4.7330334318013969E-3</v>
      </c>
      <c r="AC15" s="3">
        <f t="shared" si="8"/>
        <v>3.784147351364208E-3</v>
      </c>
      <c r="AD15" s="31">
        <f t="shared" si="9"/>
        <v>4.7635253468513447E-3</v>
      </c>
      <c r="AE15" s="3">
        <f t="shared" si="10"/>
        <v>3.7823411589873396E-3</v>
      </c>
      <c r="AF15" s="3">
        <f t="shared" si="11"/>
        <v>3.5700952953619186E-3</v>
      </c>
      <c r="AG15" s="31">
        <f t="shared" si="12"/>
        <v>4.9254246431803123E-3</v>
      </c>
      <c r="AH15" s="3">
        <f t="shared" si="13"/>
        <v>4.5115795391168119E-3</v>
      </c>
      <c r="AI15" s="1"/>
      <c r="AJ15" s="16">
        <f t="shared" si="14"/>
        <v>4.0762393553263349E-3</v>
      </c>
      <c r="AK15" s="4">
        <f>AVERAGE(AD15,AG15)</f>
        <v>4.8444749950158281E-3</v>
      </c>
    </row>
    <row r="16" spans="1:37" s="10" customFormat="1" x14ac:dyDescent="0.2">
      <c r="A16" s="10" t="s">
        <v>9</v>
      </c>
      <c r="B16" s="14">
        <v>859.2</v>
      </c>
      <c r="C16" s="14">
        <v>831</v>
      </c>
      <c r="D16" s="41">
        <v>872.3</v>
      </c>
      <c r="E16" s="14">
        <v>814.6</v>
      </c>
      <c r="F16" s="14">
        <v>1033</v>
      </c>
      <c r="G16" s="41">
        <v>799.4</v>
      </c>
      <c r="H16" s="14">
        <v>1384</v>
      </c>
      <c r="I16" s="14">
        <v>240</v>
      </c>
      <c r="J16" s="10">
        <v>316</v>
      </c>
      <c r="L16" s="10">
        <f t="shared" si="15"/>
        <v>206208</v>
      </c>
      <c r="M16" s="10">
        <f t="shared" si="15"/>
        <v>262596</v>
      </c>
      <c r="N16" s="2">
        <f t="shared" si="16"/>
        <v>209352</v>
      </c>
      <c r="O16" s="10">
        <f t="shared" si="16"/>
        <v>257413.6</v>
      </c>
      <c r="P16" s="10">
        <f t="shared" si="17"/>
        <v>247920</v>
      </c>
      <c r="Q16" s="2">
        <f t="shared" si="18"/>
        <v>191856</v>
      </c>
      <c r="R16" s="10">
        <f t="shared" si="19"/>
        <v>332160</v>
      </c>
      <c r="T16" s="15">
        <f t="shared" si="0"/>
        <v>5.6619439868204283E-3</v>
      </c>
      <c r="U16" s="15">
        <f t="shared" si="1"/>
        <v>7.4813675213675213E-3</v>
      </c>
      <c r="V16" s="35">
        <f t="shared" si="2"/>
        <v>5.9849056603773583E-3</v>
      </c>
      <c r="W16" s="15">
        <f t="shared" si="3"/>
        <v>7.5665373309817758E-3</v>
      </c>
      <c r="X16" s="15">
        <f t="shared" si="4"/>
        <v>7.1736111111111115E-3</v>
      </c>
      <c r="Y16" s="35">
        <f t="shared" si="5"/>
        <v>5.3028192371475952E-3</v>
      </c>
      <c r="Z16" s="15">
        <f t="shared" si="6"/>
        <v>9.6952714535901933E-3</v>
      </c>
      <c r="AA16" s="3"/>
      <c r="AB16" s="3">
        <f t="shared" si="7"/>
        <v>7.9071976367664602E-3</v>
      </c>
      <c r="AC16" s="3">
        <f t="shared" si="8"/>
        <v>8.0193763119136251E-3</v>
      </c>
      <c r="AD16" s="31">
        <f t="shared" si="9"/>
        <v>6.9135979180221206E-3</v>
      </c>
      <c r="AE16" s="3">
        <f t="shared" si="10"/>
        <v>7.3920039054367415E-3</v>
      </c>
      <c r="AF16" s="3">
        <f t="shared" si="11"/>
        <v>7.2972940613026819E-3</v>
      </c>
      <c r="AG16" s="31">
        <f t="shared" si="12"/>
        <v>6.8570938411391322E-3</v>
      </c>
      <c r="AH16" s="3">
        <f t="shared" si="13"/>
        <v>9.5281116009420866E-3</v>
      </c>
      <c r="AI16" s="1"/>
      <c r="AJ16" s="16">
        <f t="shared" si="14"/>
        <v>8.0287967032723184E-3</v>
      </c>
      <c r="AK16" s="4">
        <f>AVERAGE(AD16,AG16)</f>
        <v>6.8853458795806264E-3</v>
      </c>
    </row>
    <row r="17" spans="1:37" s="10" customFormat="1" x14ac:dyDescent="0.2">
      <c r="B17" s="17">
        <v>5.7794117647058822</v>
      </c>
      <c r="C17" s="17">
        <v>3.5970588235294119</v>
      </c>
      <c r="D17" s="42">
        <v>6.4705882352941169</v>
      </c>
      <c r="E17" s="17">
        <v>4.958823529411764</v>
      </c>
      <c r="F17" s="17">
        <v>8.2735294117647058</v>
      </c>
      <c r="G17" s="42">
        <v>3.6735294117647057</v>
      </c>
      <c r="H17" s="17">
        <v>11.5</v>
      </c>
      <c r="I17" s="14"/>
      <c r="L17" s="18">
        <f>$I16*(B16+B17)</f>
        <v>207595.05882352943</v>
      </c>
      <c r="M17" s="18">
        <f>$J16*(C16+C17)</f>
        <v>263732.67058823531</v>
      </c>
      <c r="N17" s="40">
        <f>$I16*(D16+D17)</f>
        <v>210904.94117647057</v>
      </c>
      <c r="O17" s="18">
        <f>$J16*(E16+E17)</f>
        <v>258980.58823529413</v>
      </c>
      <c r="P17" s="18">
        <f>$I16*(F16+F17)</f>
        <v>249905.64705882352</v>
      </c>
      <c r="Q17" s="40">
        <f>$I16*(G16+G17)</f>
        <v>192737.64705882352</v>
      </c>
      <c r="R17" s="18">
        <f>$I16*(H16+H17)</f>
        <v>334920</v>
      </c>
      <c r="S17" s="18"/>
      <c r="T17" s="15">
        <f t="shared" si="0"/>
        <v>5.7000290725845535E-3</v>
      </c>
      <c r="U17" s="15">
        <f t="shared" si="1"/>
        <v>7.5137512988101233E-3</v>
      </c>
      <c r="V17" s="35">
        <f t="shared" si="2"/>
        <v>6.0293007769145392E-3</v>
      </c>
      <c r="W17" s="15">
        <f t="shared" si="3"/>
        <v>7.6125981256700212E-3</v>
      </c>
      <c r="X17" s="15">
        <f t="shared" si="4"/>
        <v>7.2310661764705877E-3</v>
      </c>
      <c r="Y17" s="35">
        <f t="shared" si="5"/>
        <v>5.3271875914544919E-3</v>
      </c>
      <c r="Z17" s="15">
        <f t="shared" si="6"/>
        <v>9.7758318739054294E-3</v>
      </c>
      <c r="AA17" s="3"/>
      <c r="AB17" s="3">
        <f t="shared" si="7"/>
        <v>7.9603854289542909E-3</v>
      </c>
      <c r="AC17" s="3">
        <f t="shared" si="8"/>
        <v>8.0540889091723165E-3</v>
      </c>
      <c r="AD17" s="31">
        <f t="shared" si="9"/>
        <v>6.9648819319530018E-3</v>
      </c>
      <c r="AE17" s="3">
        <f t="shared" si="10"/>
        <v>7.4370022394605363E-3</v>
      </c>
      <c r="AF17" s="3">
        <f t="shared" si="11"/>
        <v>7.3557397312373216E-3</v>
      </c>
      <c r="AG17" s="31">
        <f t="shared" si="12"/>
        <v>6.8886046441221883E-3</v>
      </c>
      <c r="AH17" s="3">
        <f t="shared" si="13"/>
        <v>9.6072830484932661E-3</v>
      </c>
      <c r="AI17" s="1"/>
      <c r="AJ17" s="16">
        <f t="shared" si="14"/>
        <v>8.0828998714635465E-3</v>
      </c>
      <c r="AK17" s="4">
        <f>AVERAGE(AD17,AG17)</f>
        <v>6.9267432880375946E-3</v>
      </c>
    </row>
    <row r="18" spans="1:37" s="10" customFormat="1" x14ac:dyDescent="0.2">
      <c r="A18" s="10" t="s">
        <v>10</v>
      </c>
      <c r="B18" s="14">
        <v>1400</v>
      </c>
      <c r="C18" s="14">
        <v>1060</v>
      </c>
      <c r="D18" s="41">
        <v>1646</v>
      </c>
      <c r="E18" s="14">
        <v>1992</v>
      </c>
      <c r="F18" s="14">
        <v>1131</v>
      </c>
      <c r="G18" s="41">
        <v>801.2</v>
      </c>
      <c r="H18" s="14">
        <v>1490</v>
      </c>
      <c r="I18" s="14">
        <v>1400</v>
      </c>
      <c r="J18" s="10">
        <v>1910</v>
      </c>
      <c r="L18" s="10">
        <f t="shared" si="15"/>
        <v>1960000</v>
      </c>
      <c r="M18" s="10">
        <f t="shared" si="15"/>
        <v>2024600</v>
      </c>
      <c r="N18" s="2">
        <f t="shared" si="16"/>
        <v>2304400</v>
      </c>
      <c r="O18" s="10">
        <f t="shared" si="16"/>
        <v>3804720</v>
      </c>
      <c r="P18" s="10">
        <f t="shared" si="17"/>
        <v>1583400</v>
      </c>
      <c r="Q18" s="2">
        <f t="shared" si="18"/>
        <v>1121680</v>
      </c>
      <c r="R18" s="10">
        <f t="shared" si="19"/>
        <v>2086000</v>
      </c>
      <c r="T18" s="15">
        <f t="shared" si="0"/>
        <v>5.3816584294343765E-2</v>
      </c>
      <c r="U18" s="15">
        <f t="shared" si="1"/>
        <v>5.7680911680911683E-2</v>
      </c>
      <c r="V18" s="35">
        <f t="shared" si="2"/>
        <v>6.5877644368210406E-2</v>
      </c>
      <c r="W18" s="15">
        <f t="shared" si="3"/>
        <v>0.11183774250440917</v>
      </c>
      <c r="X18" s="15">
        <f t="shared" si="4"/>
        <v>4.5815972222222223E-2</v>
      </c>
      <c r="Y18" s="35">
        <f t="shared" si="5"/>
        <v>3.1002763957987838E-2</v>
      </c>
      <c r="Z18" s="15">
        <f t="shared" si="6"/>
        <v>6.0887332165791008E-2</v>
      </c>
      <c r="AA18" s="3"/>
      <c r="AB18" s="3">
        <f t="shared" si="7"/>
        <v>7.515764358348008E-2</v>
      </c>
      <c r="AC18" s="3">
        <f t="shared" si="8"/>
        <v>6.1828928396092581E-2</v>
      </c>
      <c r="AD18" s="31">
        <f t="shared" si="9"/>
        <v>7.6100037459829253E-2</v>
      </c>
      <c r="AE18" s="3">
        <f t="shared" si="10"/>
        <v>0.10925803881027761</v>
      </c>
      <c r="AF18" s="3">
        <f t="shared" si="11"/>
        <v>4.6605902777777777E-2</v>
      </c>
      <c r="AG18" s="31">
        <f t="shared" si="12"/>
        <v>4.008978098015669E-2</v>
      </c>
      <c r="AH18" s="3">
        <f t="shared" si="13"/>
        <v>5.9837550576725643E-2</v>
      </c>
      <c r="AI18" s="1"/>
      <c r="AJ18" s="16">
        <f t="shared" si="14"/>
        <v>7.0537612828870735E-2</v>
      </c>
      <c r="AK18" s="4">
        <f>AVERAGE(AD18,AG18)</f>
        <v>5.8094909219992968E-2</v>
      </c>
    </row>
    <row r="19" spans="1:37" s="10" customFormat="1" x14ac:dyDescent="0.2">
      <c r="B19" s="17">
        <v>30.588235294117645</v>
      </c>
      <c r="C19" s="17">
        <v>14.391176470588235</v>
      </c>
      <c r="D19" s="42">
        <v>31.470588235294116</v>
      </c>
      <c r="E19" s="17">
        <v>33.758823529411764</v>
      </c>
      <c r="F19" s="17">
        <v>16.19705882352941</v>
      </c>
      <c r="G19" s="42">
        <v>14.579411764705881</v>
      </c>
      <c r="H19" s="17">
        <v>26.470588235294116</v>
      </c>
      <c r="I19" s="14"/>
      <c r="L19" s="18">
        <f>$I18*(B18+B19)</f>
        <v>2002823.5294117646</v>
      </c>
      <c r="M19" s="18">
        <f>$J18*(C18+C19)</f>
        <v>2052087.1470588236</v>
      </c>
      <c r="N19" s="40">
        <f>$I18*(D18+D19)</f>
        <v>2348458.8235294116</v>
      </c>
      <c r="O19" s="18">
        <f>$J18*(E18+E19)</f>
        <v>3869199.3529411764</v>
      </c>
      <c r="P19" s="18">
        <f>$I18*(F18+F19)</f>
        <v>1606075.8823529412</v>
      </c>
      <c r="Q19" s="40">
        <f>$I18*(G18+G19)</f>
        <v>1142091.1764705884</v>
      </c>
      <c r="R19" s="18">
        <f>$I18*(H18+H19)</f>
        <v>2123058.8235294116</v>
      </c>
      <c r="S19" s="18"/>
      <c r="T19" s="15">
        <f t="shared" si="0"/>
        <v>5.4992408825144549E-2</v>
      </c>
      <c r="U19" s="15">
        <f t="shared" si="1"/>
        <v>5.8464021283727172E-2</v>
      </c>
      <c r="V19" s="35">
        <f t="shared" si="2"/>
        <v>6.7137187636632692E-2</v>
      </c>
      <c r="W19" s="15">
        <f t="shared" si="3"/>
        <v>0.11373307915758896</v>
      </c>
      <c r="X19" s="15">
        <f t="shared" si="4"/>
        <v>4.647210307734205E-2</v>
      </c>
      <c r="Y19" s="35">
        <f t="shared" si="5"/>
        <v>3.1566920300458497E-2</v>
      </c>
      <c r="Z19" s="15">
        <f t="shared" si="6"/>
        <v>6.1969025788949549E-2</v>
      </c>
      <c r="AA19" s="3"/>
      <c r="AB19" s="3">
        <f t="shared" si="7"/>
        <v>7.6799743359253603E-2</v>
      </c>
      <c r="AC19" s="3">
        <f t="shared" si="8"/>
        <v>6.266835388622044E-2</v>
      </c>
      <c r="AD19" s="31">
        <f t="shared" si="9"/>
        <v>7.7555027097489487E-2</v>
      </c>
      <c r="AE19" s="3">
        <f t="shared" si="10"/>
        <v>0.11110965670754959</v>
      </c>
      <c r="AF19" s="3">
        <f t="shared" si="11"/>
        <v>4.7273346233847942E-2</v>
      </c>
      <c r="AG19" s="31">
        <f t="shared" si="12"/>
        <v>4.0819293491972192E-2</v>
      </c>
      <c r="AH19" s="3">
        <f t="shared" si="13"/>
        <v>6.0900594309829727E-2</v>
      </c>
      <c r="AI19" s="1"/>
      <c r="AJ19" s="16">
        <f t="shared" si="14"/>
        <v>7.1750338899340266E-2</v>
      </c>
      <c r="AK19" s="4">
        <f>AVERAGE(AD19,AG19)</f>
        <v>5.918716029473084E-2</v>
      </c>
    </row>
    <row r="20" spans="1:37" s="10" customFormat="1" x14ac:dyDescent="0.2">
      <c r="A20" s="10" t="s">
        <v>11</v>
      </c>
      <c r="B20" s="14">
        <v>1770</v>
      </c>
      <c r="C20" s="14">
        <v>1480</v>
      </c>
      <c r="D20" s="41">
        <v>1700</v>
      </c>
      <c r="E20" s="14">
        <v>1550</v>
      </c>
      <c r="F20" s="14">
        <v>2113</v>
      </c>
      <c r="G20" s="41">
        <v>1647</v>
      </c>
      <c r="H20" s="14">
        <v>2065</v>
      </c>
      <c r="I20" s="14">
        <v>150</v>
      </c>
      <c r="J20" s="10">
        <v>183</v>
      </c>
      <c r="L20" s="10">
        <f t="shared" si="15"/>
        <v>265500</v>
      </c>
      <c r="M20" s="10">
        <f t="shared" si="15"/>
        <v>270840</v>
      </c>
      <c r="N20" s="2">
        <f t="shared" si="16"/>
        <v>255000</v>
      </c>
      <c r="O20" s="10">
        <f t="shared" si="16"/>
        <v>283650</v>
      </c>
      <c r="P20" s="10">
        <f t="shared" si="17"/>
        <v>316950</v>
      </c>
      <c r="Q20" s="2">
        <f t="shared" si="18"/>
        <v>247050</v>
      </c>
      <c r="R20" s="10">
        <f t="shared" si="19"/>
        <v>309750</v>
      </c>
      <c r="T20" s="15">
        <f t="shared" si="0"/>
        <v>7.28995057660626E-3</v>
      </c>
      <c r="U20" s="15">
        <f t="shared" si="1"/>
        <v>7.7162393162393166E-3</v>
      </c>
      <c r="V20" s="35">
        <f t="shared" si="2"/>
        <v>7.2898799313893658E-3</v>
      </c>
      <c r="W20" s="15">
        <f t="shared" si="3"/>
        <v>8.3377425044091711E-3</v>
      </c>
      <c r="X20" s="15">
        <f t="shared" si="4"/>
        <v>9.1710069444444452E-3</v>
      </c>
      <c r="Y20" s="35">
        <f t="shared" si="5"/>
        <v>6.8283582089552243E-3</v>
      </c>
      <c r="Z20" s="15">
        <f t="shared" si="6"/>
        <v>9.0411558669001753E-3</v>
      </c>
      <c r="AA20" s="3"/>
      <c r="AB20" s="3">
        <f t="shared" si="7"/>
        <v>1.0180793046639778E-2</v>
      </c>
      <c r="AC20" s="3">
        <f t="shared" si="8"/>
        <v>8.2711384800937052E-3</v>
      </c>
      <c r="AD20" s="31">
        <f t="shared" si="9"/>
        <v>8.4210681966049566E-3</v>
      </c>
      <c r="AE20" s="3">
        <f t="shared" si="10"/>
        <v>8.1454200857185924E-3</v>
      </c>
      <c r="AF20" s="3">
        <f t="shared" si="11"/>
        <v>9.329127753831417E-3</v>
      </c>
      <c r="AG20" s="31">
        <f t="shared" si="12"/>
        <v>8.8297735460627896E-3</v>
      </c>
      <c r="AH20" s="3">
        <f t="shared" si="13"/>
        <v>8.8852738691949998E-3</v>
      </c>
      <c r="AI20" s="1"/>
      <c r="AJ20" s="16">
        <f t="shared" si="14"/>
        <v>8.9623506470956973E-3</v>
      </c>
      <c r="AK20" s="4">
        <f>AVERAGE(AD20,AG20)</f>
        <v>8.6254208713338731E-3</v>
      </c>
    </row>
    <row r="21" spans="1:37" s="10" customFormat="1" x14ac:dyDescent="0.2">
      <c r="B21" s="17">
        <v>15.555882352941177</v>
      </c>
      <c r="C21" s="17">
        <v>11.25</v>
      </c>
      <c r="D21" s="42">
        <v>13.235294117647058</v>
      </c>
      <c r="E21" s="17">
        <v>12.35</v>
      </c>
      <c r="F21" s="17">
        <v>14.870588235294118</v>
      </c>
      <c r="G21" s="42">
        <v>13.823529411764705</v>
      </c>
      <c r="H21" s="17">
        <v>16.570588235294117</v>
      </c>
      <c r="I21" s="14"/>
      <c r="L21" s="18">
        <f>$I20*(B20+B21)</f>
        <v>267833.38235294115</v>
      </c>
      <c r="M21" s="18">
        <f>$J20*(C20+C21)</f>
        <v>272898.75</v>
      </c>
      <c r="N21" s="40">
        <f>$I20*(D20+D21)</f>
        <v>256985.29411764705</v>
      </c>
      <c r="O21" s="18">
        <f>$J20*(E20+E21)</f>
        <v>285910.05</v>
      </c>
      <c r="P21" s="18">
        <f>$I20*(F20+F21)</f>
        <v>319180.58823529416</v>
      </c>
      <c r="Q21" s="40">
        <f>$I20*(G20+G21)</f>
        <v>249123.5294117647</v>
      </c>
      <c r="R21" s="18">
        <f>$I20*(H20+H21)</f>
        <v>312235.5882352941</v>
      </c>
      <c r="S21" s="18"/>
      <c r="T21" s="15">
        <f t="shared" si="0"/>
        <v>7.3540192848144193E-3</v>
      </c>
      <c r="U21" s="15">
        <f t="shared" si="1"/>
        <v>7.774893162393162E-3</v>
      </c>
      <c r="V21" s="35">
        <f t="shared" si="2"/>
        <v>7.3466350519624654E-3</v>
      </c>
      <c r="W21" s="15">
        <f t="shared" si="3"/>
        <v>8.4041754850088177E-3</v>
      </c>
      <c r="X21" s="15">
        <f t="shared" si="4"/>
        <v>9.235549428104577E-3</v>
      </c>
      <c r="Y21" s="35">
        <f t="shared" si="5"/>
        <v>6.885669690761877E-3</v>
      </c>
      <c r="Z21" s="15">
        <f t="shared" si="6"/>
        <v>9.1137066034820222E-3</v>
      </c>
      <c r="AA21" s="3"/>
      <c r="AB21" s="3">
        <f t="shared" si="7"/>
        <v>1.0270268311551171E-2</v>
      </c>
      <c r="AC21" s="3">
        <f t="shared" si="8"/>
        <v>8.3340103097565774E-3</v>
      </c>
      <c r="AD21" s="31">
        <f t="shared" si="9"/>
        <v>8.4866301462325038E-3</v>
      </c>
      <c r="AE21" s="3">
        <f t="shared" si="10"/>
        <v>8.2103206909177051E-3</v>
      </c>
      <c r="AF21" s="3">
        <f t="shared" si="11"/>
        <v>9.3947830389339657E-3</v>
      </c>
      <c r="AG21" s="31">
        <f t="shared" si="12"/>
        <v>8.9038832208127722E-3</v>
      </c>
      <c r="AH21" s="3">
        <f t="shared" si="13"/>
        <v>8.9565737310081939E-3</v>
      </c>
      <c r="AI21" s="1"/>
      <c r="AJ21" s="16">
        <f t="shared" si="14"/>
        <v>9.0331912164335233E-3</v>
      </c>
      <c r="AK21" s="4">
        <f>AVERAGE(AD21,AG21)</f>
        <v>8.695256683522638E-3</v>
      </c>
    </row>
    <row r="22" spans="1:37" s="10" customFormat="1" x14ac:dyDescent="0.2">
      <c r="A22" s="10" t="s">
        <v>12</v>
      </c>
      <c r="B22" s="14">
        <v>994.4</v>
      </c>
      <c r="C22" s="14">
        <v>1151</v>
      </c>
      <c r="D22" s="41">
        <v>1101</v>
      </c>
      <c r="E22" s="14">
        <v>968.6</v>
      </c>
      <c r="F22" s="14">
        <v>1293</v>
      </c>
      <c r="G22" s="41">
        <v>859.9</v>
      </c>
      <c r="H22" s="14">
        <v>1550</v>
      </c>
      <c r="I22" s="14">
        <v>275</v>
      </c>
      <c r="J22" s="10">
        <v>299</v>
      </c>
      <c r="L22" s="10">
        <f t="shared" si="15"/>
        <v>273460</v>
      </c>
      <c r="M22" s="10">
        <f t="shared" si="15"/>
        <v>344149</v>
      </c>
      <c r="N22" s="2">
        <f t="shared" si="16"/>
        <v>302775</v>
      </c>
      <c r="O22" s="10">
        <f t="shared" si="16"/>
        <v>289611.40000000002</v>
      </c>
      <c r="P22" s="10">
        <f t="shared" si="17"/>
        <v>355575</v>
      </c>
      <c r="Q22" s="2">
        <f t="shared" si="18"/>
        <v>236472.5</v>
      </c>
      <c r="R22" s="10">
        <f t="shared" si="19"/>
        <v>426250</v>
      </c>
      <c r="T22" s="15">
        <f t="shared" si="0"/>
        <v>7.5085118066996158E-3</v>
      </c>
      <c r="U22" s="15">
        <f t="shared" si="1"/>
        <v>9.8048148148148148E-3</v>
      </c>
      <c r="V22" s="35">
        <f t="shared" si="2"/>
        <v>8.6556603773584907E-3</v>
      </c>
      <c r="W22" s="15">
        <f t="shared" si="3"/>
        <v>8.5129747207524989E-3</v>
      </c>
      <c r="X22" s="15">
        <f t="shared" si="4"/>
        <v>1.0288628472222222E-2</v>
      </c>
      <c r="Y22" s="35">
        <f t="shared" si="5"/>
        <v>6.5360005527915974E-3</v>
      </c>
      <c r="Z22" s="15">
        <f t="shared" si="6"/>
        <v>1.2441622883829538E-2</v>
      </c>
      <c r="AA22" s="3"/>
      <c r="AB22" s="3">
        <f t="shared" si="7"/>
        <v>1.048602510935636E-2</v>
      </c>
      <c r="AC22" s="3">
        <f t="shared" si="8"/>
        <v>1.0509910045730941E-2</v>
      </c>
      <c r="AD22" s="31">
        <f t="shared" si="9"/>
        <v>9.9987800910865329E-3</v>
      </c>
      <c r="AE22" s="3">
        <f t="shared" si="10"/>
        <v>8.3166103106401615E-3</v>
      </c>
      <c r="AF22" s="3">
        <f t="shared" si="11"/>
        <v>1.0466018618295018E-2</v>
      </c>
      <c r="AG22" s="31">
        <f t="shared" si="12"/>
        <v>8.4517248527477551E-3</v>
      </c>
      <c r="AH22" s="3">
        <f t="shared" si="13"/>
        <v>1.2227112144453166E-2</v>
      </c>
      <c r="AI22" s="1"/>
      <c r="AJ22" s="16">
        <f t="shared" si="14"/>
        <v>1.0401135245695128E-2</v>
      </c>
      <c r="AK22" s="4">
        <f>AVERAGE(AD22,AG22)</f>
        <v>9.225252471917144E-3</v>
      </c>
    </row>
    <row r="23" spans="1:37" s="10" customFormat="1" x14ac:dyDescent="0.2">
      <c r="B23" s="17">
        <v>15.294117647058822</v>
      </c>
      <c r="C23" s="17">
        <v>13.235294117647058</v>
      </c>
      <c r="D23" s="42">
        <v>7.9411764705882355</v>
      </c>
      <c r="E23" s="17">
        <v>11.470588235294118</v>
      </c>
      <c r="F23" s="17">
        <v>15</v>
      </c>
      <c r="G23" s="42">
        <v>6.1857117647058821</v>
      </c>
      <c r="H23" s="17">
        <v>31.548705882352941</v>
      </c>
      <c r="I23" s="14"/>
      <c r="L23" s="18">
        <f>$I22*(B22+B23)</f>
        <v>277665.88235294115</v>
      </c>
      <c r="M23" s="18">
        <f>$J22*(C22+C23)</f>
        <v>348106.35294117645</v>
      </c>
      <c r="N23" s="40">
        <f>$I22*(D22+D23)</f>
        <v>304958.82352941181</v>
      </c>
      <c r="O23" s="18">
        <f>$J22*(E22+E23)</f>
        <v>293041.10588235297</v>
      </c>
      <c r="P23" s="18">
        <f>$I22*(F22+F23)</f>
        <v>359700</v>
      </c>
      <c r="Q23" s="40">
        <f>$I22*(G22+G23)</f>
        <v>238173.57073529411</v>
      </c>
      <c r="R23" s="18">
        <f>$I22*(H22+H23)</f>
        <v>434925.89411764708</v>
      </c>
      <c r="S23" s="18"/>
      <c r="T23" s="15">
        <f t="shared" si="0"/>
        <v>7.6239945731175493E-3</v>
      </c>
      <c r="U23" s="15">
        <f t="shared" si="1"/>
        <v>9.9175599128540296E-3</v>
      </c>
      <c r="V23" s="35">
        <f t="shared" si="2"/>
        <v>8.7180910099889028E-3</v>
      </c>
      <c r="W23" s="15">
        <f t="shared" si="3"/>
        <v>8.613789120586508E-3</v>
      </c>
      <c r="X23" s="15">
        <f t="shared" si="4"/>
        <v>1.0407986111111111E-2</v>
      </c>
      <c r="Y23" s="35">
        <f t="shared" si="5"/>
        <v>6.5830174332585437E-3</v>
      </c>
      <c r="Z23" s="15">
        <f t="shared" si="6"/>
        <v>1.2694859723223791E-2</v>
      </c>
      <c r="AA23" s="3"/>
      <c r="AB23" s="3">
        <f t="shared" si="7"/>
        <v>1.0647302765905543E-2</v>
      </c>
      <c r="AC23" s="3">
        <f t="shared" si="8"/>
        <v>1.0630763000209882E-2</v>
      </c>
      <c r="AD23" s="31">
        <f t="shared" si="9"/>
        <v>1.0070898235676836E-2</v>
      </c>
      <c r="AE23" s="3">
        <f t="shared" si="10"/>
        <v>8.4150992765566965E-3</v>
      </c>
      <c r="AF23" s="3">
        <f t="shared" si="11"/>
        <v>1.0587434147509577E-2</v>
      </c>
      <c r="AG23" s="31">
        <f t="shared" si="12"/>
        <v>8.5125225430067383E-3</v>
      </c>
      <c r="AH23" s="3">
        <f t="shared" si="13"/>
        <v>1.247598283144407E-2</v>
      </c>
      <c r="AI23" s="1"/>
      <c r="AJ23" s="16">
        <f t="shared" si="14"/>
        <v>1.0551316404325155E-2</v>
      </c>
      <c r="AK23" s="4">
        <f>AVERAGE(AD23,AG23)</f>
        <v>9.2917103893417861E-3</v>
      </c>
    </row>
    <row r="24" spans="1:37" s="10" customFormat="1" x14ac:dyDescent="0.2">
      <c r="A24" s="10" t="s">
        <v>13</v>
      </c>
      <c r="B24" s="14">
        <v>71.33</v>
      </c>
      <c r="C24" s="14">
        <v>60.87</v>
      </c>
      <c r="D24" s="41">
        <v>75.87</v>
      </c>
      <c r="E24" s="14">
        <v>65.67</v>
      </c>
      <c r="F24" s="14">
        <v>62.08</v>
      </c>
      <c r="G24" s="41">
        <v>130.6</v>
      </c>
      <c r="H24" s="14">
        <v>91.36</v>
      </c>
      <c r="I24" s="14">
        <v>3000</v>
      </c>
      <c r="J24" s="10">
        <v>4000</v>
      </c>
      <c r="L24" s="10">
        <f t="shared" si="15"/>
        <v>213990</v>
      </c>
      <c r="M24" s="10">
        <f t="shared" si="15"/>
        <v>243480</v>
      </c>
      <c r="N24" s="2">
        <f t="shared" si="16"/>
        <v>227610</v>
      </c>
      <c r="O24" s="10">
        <f t="shared" si="16"/>
        <v>262680</v>
      </c>
      <c r="P24" s="10">
        <f t="shared" si="17"/>
        <v>186240</v>
      </c>
      <c r="Q24" s="2">
        <f t="shared" si="18"/>
        <v>391800</v>
      </c>
      <c r="R24" s="10">
        <f t="shared" si="19"/>
        <v>274080</v>
      </c>
      <c r="T24" s="15">
        <f t="shared" si="0"/>
        <v>5.8756177924217459E-3</v>
      </c>
      <c r="U24" s="15">
        <f t="shared" si="1"/>
        <v>6.9367521367521365E-3</v>
      </c>
      <c r="V24" s="35">
        <f t="shared" si="2"/>
        <v>6.5068610634648368E-3</v>
      </c>
      <c r="W24" s="15">
        <f t="shared" si="3"/>
        <v>7.7213403880070546E-3</v>
      </c>
      <c r="X24" s="15">
        <f t="shared" si="4"/>
        <v>5.3888888888888892E-3</v>
      </c>
      <c r="Y24" s="35">
        <f t="shared" si="5"/>
        <v>1.0829187396351575E-2</v>
      </c>
      <c r="Z24" s="15">
        <f t="shared" si="6"/>
        <v>8.0000000000000002E-3</v>
      </c>
      <c r="AA24" s="3"/>
      <c r="AB24" s="3">
        <f t="shared" si="7"/>
        <v>8.2056041583820939E-3</v>
      </c>
      <c r="AC24" s="3">
        <f t="shared" si="8"/>
        <v>7.4355959132078537E-3</v>
      </c>
      <c r="AD24" s="31">
        <f t="shared" si="9"/>
        <v>7.5165464008990351E-3</v>
      </c>
      <c r="AE24" s="3">
        <f t="shared" si="10"/>
        <v>7.5432361999526179E-3</v>
      </c>
      <c r="AF24" s="3">
        <f t="shared" si="11"/>
        <v>5.4818007662835247E-3</v>
      </c>
      <c r="AG24" s="31">
        <f t="shared" si="12"/>
        <v>1.4003259564247727E-2</v>
      </c>
      <c r="AH24" s="3">
        <f t="shared" si="13"/>
        <v>7.8620689655172406E-3</v>
      </c>
      <c r="AI24" s="1"/>
      <c r="AJ24" s="16">
        <f t="shared" si="14"/>
        <v>7.3056612006686655E-3</v>
      </c>
      <c r="AK24" s="4">
        <f>AVERAGE(AD24,AG24)</f>
        <v>1.0759902982573382E-2</v>
      </c>
    </row>
    <row r="25" spans="1:37" s="10" customFormat="1" x14ac:dyDescent="0.2">
      <c r="B25" s="17">
        <v>1.1764705882352942</v>
      </c>
      <c r="C25" s="17">
        <v>1.4705882352941175</v>
      </c>
      <c r="D25" s="42">
        <v>1.4705882352941175</v>
      </c>
      <c r="E25" s="17">
        <v>0.88235294117647045</v>
      </c>
      <c r="F25" s="17">
        <v>1.1764705882352942</v>
      </c>
      <c r="G25" s="42">
        <v>1.8489823529411764</v>
      </c>
      <c r="H25" s="17">
        <v>2.5517682352941176</v>
      </c>
      <c r="I25" s="14"/>
      <c r="L25" s="18">
        <f>$I24*(B24+B25)</f>
        <v>217519.41176470587</v>
      </c>
      <c r="M25" s="18">
        <f>$J24*(C24+C25)</f>
        <v>249362.35294117645</v>
      </c>
      <c r="N25" s="40">
        <f>$I24*(D24+D25)</f>
        <v>232021.76470588235</v>
      </c>
      <c r="O25" s="18">
        <f>$J24*(E24+E25)</f>
        <v>266209.41176470584</v>
      </c>
      <c r="P25" s="18">
        <f>$I24*(F24+F25)</f>
        <v>189769.41176470587</v>
      </c>
      <c r="Q25" s="40">
        <f>$I24*(G24+G25)</f>
        <v>397346.94705882348</v>
      </c>
      <c r="R25" s="18">
        <f>$I24*(H24+H25)</f>
        <v>281735.30470588233</v>
      </c>
      <c r="S25" s="18"/>
      <c r="T25" s="15">
        <f t="shared" si="0"/>
        <v>5.972526407597635E-3</v>
      </c>
      <c r="U25" s="15">
        <f t="shared" si="1"/>
        <v>7.1043405396346562E-3</v>
      </c>
      <c r="V25" s="35">
        <f t="shared" si="2"/>
        <v>6.6329835536272823E-3</v>
      </c>
      <c r="W25" s="15">
        <f t="shared" si="3"/>
        <v>7.8250855897914716E-3</v>
      </c>
      <c r="X25" s="15">
        <f t="shared" si="4"/>
        <v>5.4910130718954248E-3</v>
      </c>
      <c r="Y25" s="35">
        <f t="shared" si="5"/>
        <v>1.0982502682665105E-2</v>
      </c>
      <c r="Z25" s="15">
        <f t="shared" si="6"/>
        <v>8.2234473060677857E-3</v>
      </c>
      <c r="AA25" s="3"/>
      <c r="AB25" s="3">
        <f t="shared" si="7"/>
        <v>8.3409420519898001E-3</v>
      </c>
      <c r="AC25" s="3">
        <f t="shared" si="8"/>
        <v>7.6152361279665922E-3</v>
      </c>
      <c r="AD25" s="31">
        <f t="shared" si="9"/>
        <v>7.6622396222935842E-3</v>
      </c>
      <c r="AE25" s="3">
        <f t="shared" si="10"/>
        <v>7.6445883645181265E-3</v>
      </c>
      <c r="AF25" s="3">
        <f t="shared" si="11"/>
        <v>5.585685711066035E-3</v>
      </c>
      <c r="AG25" s="31">
        <f t="shared" si="12"/>
        <v>1.4201512089653152E-2</v>
      </c>
      <c r="AH25" s="3">
        <f t="shared" si="13"/>
        <v>8.0816637318252369E-3</v>
      </c>
      <c r="AI25" s="1"/>
      <c r="AJ25" s="16">
        <f t="shared" si="14"/>
        <v>7.453623197473158E-3</v>
      </c>
      <c r="AK25" s="4">
        <f>AVERAGE(AD25,AG25)</f>
        <v>1.0931875855973369E-2</v>
      </c>
    </row>
    <row r="26" spans="1:37" s="10" customFormat="1" x14ac:dyDescent="0.2">
      <c r="A26" s="10" t="s">
        <v>14</v>
      </c>
      <c r="B26" s="14">
        <v>2005</v>
      </c>
      <c r="C26" s="14">
        <v>1491</v>
      </c>
      <c r="D26" s="41">
        <v>1627</v>
      </c>
      <c r="E26" s="14">
        <v>1824</v>
      </c>
      <c r="F26" s="14">
        <v>1959</v>
      </c>
      <c r="G26" s="41">
        <v>1386</v>
      </c>
      <c r="H26" s="14">
        <v>2106</v>
      </c>
      <c r="I26" s="14">
        <v>85</v>
      </c>
      <c r="J26" s="10">
        <v>94.3</v>
      </c>
      <c r="L26" s="10">
        <f t="shared" si="15"/>
        <v>170425</v>
      </c>
      <c r="M26" s="10">
        <f t="shared" si="15"/>
        <v>140601.29999999999</v>
      </c>
      <c r="N26" s="2">
        <f t="shared" si="16"/>
        <v>138295</v>
      </c>
      <c r="O26" s="10">
        <f t="shared" si="16"/>
        <v>172003.19999999998</v>
      </c>
      <c r="P26" s="10">
        <f t="shared" si="17"/>
        <v>166515</v>
      </c>
      <c r="Q26" s="2">
        <f t="shared" si="18"/>
        <v>117810</v>
      </c>
      <c r="R26" s="10">
        <f t="shared" si="19"/>
        <v>179010</v>
      </c>
      <c r="T26" s="15">
        <f t="shared" si="0"/>
        <v>4.6794343767160903E-3</v>
      </c>
      <c r="U26" s="15">
        <f t="shared" si="1"/>
        <v>4.0057350427350428E-3</v>
      </c>
      <c r="V26" s="35">
        <f t="shared" si="2"/>
        <v>3.9535448827901654E-3</v>
      </c>
      <c r="W26" s="15">
        <f t="shared" si="3"/>
        <v>5.0559435626102286E-3</v>
      </c>
      <c r="X26" s="15">
        <f t="shared" si="4"/>
        <v>4.8181423611111107E-3</v>
      </c>
      <c r="Y26" s="35">
        <f t="shared" si="5"/>
        <v>3.2562189054726369E-3</v>
      </c>
      <c r="Z26" s="15">
        <f t="shared" si="6"/>
        <v>5.225043782837128E-3</v>
      </c>
      <c r="AA26" s="3"/>
      <c r="AB26" s="3">
        <f t="shared" si="7"/>
        <v>6.5350721467931604E-3</v>
      </c>
      <c r="AC26" s="3">
        <f t="shared" si="8"/>
        <v>4.29380011365086E-3</v>
      </c>
      <c r="AD26" s="31">
        <f t="shared" si="9"/>
        <v>4.5670259852920872E-3</v>
      </c>
      <c r="AE26" s="3">
        <f t="shared" si="10"/>
        <v>4.9393207124550399E-3</v>
      </c>
      <c r="AF26" s="3">
        <f t="shared" si="11"/>
        <v>4.9012137811302679E-3</v>
      </c>
      <c r="AG26" s="31">
        <f t="shared" si="12"/>
        <v>4.2106278950077205E-3</v>
      </c>
      <c r="AH26" s="3">
        <f t="shared" si="13"/>
        <v>5.1349568210640739E-3</v>
      </c>
      <c r="AI26" s="1"/>
      <c r="AJ26" s="16">
        <f t="shared" si="14"/>
        <v>5.1608727150186801E-3</v>
      </c>
      <c r="AK26" s="4">
        <f>AVERAGE(AD26,AG26)</f>
        <v>4.3888269401499043E-3</v>
      </c>
    </row>
    <row r="27" spans="1:37" s="10" customFormat="1" x14ac:dyDescent="0.2">
      <c r="B27" s="17">
        <v>13.991176470588234</v>
      </c>
      <c r="C27" s="17">
        <v>14.158823529411764</v>
      </c>
      <c r="D27" s="42">
        <v>11.176470588235293</v>
      </c>
      <c r="E27" s="17">
        <v>18.326470588235292</v>
      </c>
      <c r="F27" s="17">
        <v>20.86470588235294</v>
      </c>
      <c r="G27" s="42">
        <v>11.191176470588236</v>
      </c>
      <c r="H27" s="17">
        <v>23.69705882352941</v>
      </c>
      <c r="I27" s="14"/>
      <c r="L27" s="18">
        <f>$I26*(B26+B27)</f>
        <v>171614.25</v>
      </c>
      <c r="M27" s="18">
        <f>$J26*(C26+C27)</f>
        <v>141936.47705882354</v>
      </c>
      <c r="N27" s="40">
        <f>$I26*(D26+D27)</f>
        <v>139245</v>
      </c>
      <c r="O27" s="18">
        <f>$J26*(E26+E27)</f>
        <v>173731.38617647058</v>
      </c>
      <c r="P27" s="18">
        <f>$I26*(F26+F27)</f>
        <v>168288.5</v>
      </c>
      <c r="Q27" s="40">
        <f>$I26*(G26+G27)</f>
        <v>118761.25</v>
      </c>
      <c r="R27" s="18">
        <f>$I26*(H26+H27)</f>
        <v>181024.25</v>
      </c>
      <c r="S27" s="18"/>
      <c r="T27" s="15">
        <f t="shared" si="0"/>
        <v>4.7120881383855024E-3</v>
      </c>
      <c r="U27" s="15">
        <f t="shared" si="1"/>
        <v>4.0437742751801582E-3</v>
      </c>
      <c r="V27" s="35">
        <f t="shared" si="2"/>
        <v>3.9807032590051458E-3</v>
      </c>
      <c r="W27" s="15">
        <f t="shared" si="3"/>
        <v>5.1067426859632741E-3</v>
      </c>
      <c r="X27" s="15">
        <f t="shared" si="4"/>
        <v>4.8694589120370372E-3</v>
      </c>
      <c r="Y27" s="35">
        <f t="shared" si="5"/>
        <v>3.2825110558319512E-3</v>
      </c>
      <c r="Z27" s="15">
        <f t="shared" si="6"/>
        <v>5.2838368359603037E-3</v>
      </c>
      <c r="AA27" s="3"/>
      <c r="AB27" s="3">
        <f t="shared" si="7"/>
        <v>6.5806748139521669E-3</v>
      </c>
      <c r="AC27" s="3">
        <f t="shared" si="8"/>
        <v>4.3345748675608208E-3</v>
      </c>
      <c r="AD27" s="31">
        <f t="shared" si="9"/>
        <v>4.5983985922990476E-3</v>
      </c>
      <c r="AE27" s="3">
        <f t="shared" si="10"/>
        <v>4.9889480785529948E-3</v>
      </c>
      <c r="AF27" s="3">
        <f t="shared" si="11"/>
        <v>4.9534151001756066E-3</v>
      </c>
      <c r="AG27" s="31">
        <f t="shared" si="12"/>
        <v>4.2446263652999366E-3</v>
      </c>
      <c r="AH27" s="3">
        <f t="shared" si="13"/>
        <v>5.1927362008575397E-3</v>
      </c>
      <c r="AI27" s="1"/>
      <c r="AJ27" s="16">
        <f t="shared" si="14"/>
        <v>5.2100698122198256E-3</v>
      </c>
      <c r="AK27" s="4">
        <f>AVERAGE(AD27,AG27)</f>
        <v>4.4215124787994921E-3</v>
      </c>
    </row>
    <row r="28" spans="1:37" s="10" customFormat="1" x14ac:dyDescent="0.2">
      <c r="A28" s="10" t="s">
        <v>15</v>
      </c>
      <c r="B28" s="14">
        <v>621.6</v>
      </c>
      <c r="C28" s="14">
        <v>676.9</v>
      </c>
      <c r="D28" s="41">
        <v>157.9</v>
      </c>
      <c r="E28" s="14">
        <v>236.3</v>
      </c>
      <c r="F28" s="14">
        <v>195.5</v>
      </c>
      <c r="G28" s="41">
        <v>1501</v>
      </c>
      <c r="H28" s="14">
        <v>221.7</v>
      </c>
      <c r="I28" s="14">
        <v>230</v>
      </c>
      <c r="J28" s="10">
        <v>260</v>
      </c>
      <c r="L28" s="10">
        <f t="shared" si="15"/>
        <v>142968</v>
      </c>
      <c r="M28" s="10">
        <f>J28*C28</f>
        <v>175994</v>
      </c>
      <c r="N28" s="2">
        <f>I28*D28</f>
        <v>36317</v>
      </c>
      <c r="O28" s="10">
        <f t="shared" si="16"/>
        <v>61438</v>
      </c>
      <c r="P28" s="10">
        <f t="shared" si="17"/>
        <v>44965</v>
      </c>
      <c r="Q28" s="2">
        <f t="shared" si="18"/>
        <v>345230</v>
      </c>
      <c r="R28" s="10">
        <f t="shared" si="19"/>
        <v>50991</v>
      </c>
      <c r="T28" s="15">
        <f t="shared" si="0"/>
        <v>3.9255354200988472E-3</v>
      </c>
      <c r="U28" s="15">
        <f t="shared" si="1"/>
        <v>5.0140740740740744E-3</v>
      </c>
      <c r="V28" s="35">
        <f t="shared" si="2"/>
        <v>1.0382218410520296E-3</v>
      </c>
      <c r="W28" s="15">
        <f t="shared" si="3"/>
        <v>1.8059376837154615E-3</v>
      </c>
      <c r="X28" s="15">
        <f t="shared" si="4"/>
        <v>1.3010706018518519E-3</v>
      </c>
      <c r="Y28" s="35">
        <f t="shared" si="5"/>
        <v>9.5420121614151459E-3</v>
      </c>
      <c r="Z28" s="15">
        <f t="shared" si="6"/>
        <v>1.488353765323993E-3</v>
      </c>
      <c r="AA28" s="3"/>
      <c r="AB28" s="3">
        <f t="shared" si="7"/>
        <v>5.4822132591035621E-3</v>
      </c>
      <c r="AC28" s="3">
        <f t="shared" si="8"/>
        <v>5.3746519925624405E-3</v>
      </c>
      <c r="AD28" s="31">
        <f t="shared" si="9"/>
        <v>1.1993252301807928E-3</v>
      </c>
      <c r="AE28" s="3">
        <f t="shared" si="10"/>
        <v>1.7642810478631374E-3</v>
      </c>
      <c r="AF28" s="3">
        <f t="shared" si="11"/>
        <v>1.3235028536079181E-3</v>
      </c>
      <c r="AG28" s="31">
        <f t="shared" si="12"/>
        <v>1.2338808829416138E-2</v>
      </c>
      <c r="AH28" s="3">
        <f t="shared" si="13"/>
        <v>1.4626924935080619E-3</v>
      </c>
      <c r="AI28" s="1"/>
      <c r="AJ28" s="16">
        <f t="shared" si="14"/>
        <v>3.0814683293290241E-3</v>
      </c>
      <c r="AK28" s="4">
        <f>AVERAGE(AD28,AG28)</f>
        <v>6.7690670297984651E-3</v>
      </c>
    </row>
    <row r="29" spans="1:37" s="10" customFormat="1" x14ac:dyDescent="0.2">
      <c r="B29" s="17">
        <v>12.86470588235294</v>
      </c>
      <c r="C29" s="17">
        <v>16.617647058823525</v>
      </c>
      <c r="D29" s="42">
        <v>7.0588235294117636</v>
      </c>
      <c r="E29" s="17">
        <v>13.03235294117647</v>
      </c>
      <c r="F29" s="17">
        <v>9.6029411764705888</v>
      </c>
      <c r="G29" s="42">
        <v>5.9529411764705875</v>
      </c>
      <c r="H29" s="17">
        <v>17.179411764705879</v>
      </c>
      <c r="I29" s="14"/>
      <c r="L29" s="18">
        <f>$I28*(B28+B29)</f>
        <v>145926.88235294117</v>
      </c>
      <c r="M29" s="18">
        <f>$J28*(C28+C29)</f>
        <v>180314.58823529413</v>
      </c>
      <c r="N29" s="40">
        <f>$I28*(D28+D29)</f>
        <v>37940.529411764706</v>
      </c>
      <c r="O29" s="18">
        <f>$J28*(E28+E29)</f>
        <v>64826.411764705888</v>
      </c>
      <c r="P29" s="18">
        <f>$I28*(F28+F29)</f>
        <v>47173.676470588231</v>
      </c>
      <c r="Q29" s="40">
        <f>$I28*(G28+G29)</f>
        <v>346599.17647058825</v>
      </c>
      <c r="R29" s="18">
        <f>$I28*(H28+H29)</f>
        <v>54942.26470588235</v>
      </c>
      <c r="S29" s="18"/>
      <c r="T29" s="15">
        <f t="shared" si="0"/>
        <v>4.0067787576315538E-3</v>
      </c>
      <c r="U29" s="15">
        <f t="shared" si="1"/>
        <v>5.1371677559912858E-3</v>
      </c>
      <c r="V29" s="35">
        <f t="shared" si="2"/>
        <v>1.0846349174318099E-3</v>
      </c>
      <c r="W29" s="15">
        <f t="shared" si="3"/>
        <v>1.9055382646885916E-3</v>
      </c>
      <c r="X29" s="15">
        <f t="shared" si="4"/>
        <v>1.3649790645424834E-3</v>
      </c>
      <c r="Y29" s="35">
        <f t="shared" si="5"/>
        <v>9.5798556238415773E-3</v>
      </c>
      <c r="Z29" s="15">
        <f t="shared" si="6"/>
        <v>1.6036854847017615E-3</v>
      </c>
      <c r="AA29" s="3"/>
      <c r="AB29" s="3">
        <f t="shared" si="7"/>
        <v>5.5956737822095834E-3</v>
      </c>
      <c r="AC29" s="3">
        <f t="shared" si="8"/>
        <v>5.5065977303027352E-3</v>
      </c>
      <c r="AD29" s="31">
        <f t="shared" si="9"/>
        <v>1.2529403356539874E-3</v>
      </c>
      <c r="AE29" s="3">
        <f t="shared" si="10"/>
        <v>1.8615841934542551E-3</v>
      </c>
      <c r="AF29" s="3">
        <f t="shared" si="11"/>
        <v>1.38851318634494E-3</v>
      </c>
      <c r="AG29" s="31">
        <f t="shared" si="12"/>
        <v>1.2387744341174454E-2</v>
      </c>
      <c r="AH29" s="3">
        <f t="shared" si="13"/>
        <v>1.5760357349655241E-3</v>
      </c>
      <c r="AI29" s="1"/>
      <c r="AJ29" s="16">
        <f t="shared" si="14"/>
        <v>3.1856809254554074E-3</v>
      </c>
      <c r="AK29" s="4">
        <f>AVERAGE(AD29,AG29)</f>
        <v>6.8203423384142203E-3</v>
      </c>
    </row>
    <row r="30" spans="1:37" s="10" customFormat="1" x14ac:dyDescent="0.2">
      <c r="A30" s="10" t="s">
        <v>16</v>
      </c>
      <c r="B30" s="14">
        <v>802.2</v>
      </c>
      <c r="C30" s="14">
        <v>1090</v>
      </c>
      <c r="D30" s="41">
        <v>461.1</v>
      </c>
      <c r="E30" s="14">
        <v>457.9</v>
      </c>
      <c r="F30" s="14">
        <v>543.6</v>
      </c>
      <c r="G30" s="41">
        <v>509.2</v>
      </c>
      <c r="H30" s="14">
        <v>802.2</v>
      </c>
      <c r="I30" s="14">
        <v>140</v>
      </c>
      <c r="J30" s="10">
        <v>158</v>
      </c>
      <c r="L30" s="10">
        <f t="shared" si="15"/>
        <v>112308</v>
      </c>
      <c r="M30" s="10">
        <f t="shared" si="15"/>
        <v>172220</v>
      </c>
      <c r="N30" s="2">
        <f t="shared" si="16"/>
        <v>64554</v>
      </c>
      <c r="O30" s="10">
        <f t="shared" si="16"/>
        <v>72348.2</v>
      </c>
      <c r="P30" s="10">
        <f t="shared" si="17"/>
        <v>76104</v>
      </c>
      <c r="Q30" s="2">
        <f t="shared" si="18"/>
        <v>71288</v>
      </c>
      <c r="R30" s="10">
        <f t="shared" si="19"/>
        <v>112308</v>
      </c>
      <c r="T30" s="15">
        <f t="shared" si="0"/>
        <v>3.083690280065898E-3</v>
      </c>
      <c r="U30" s="15">
        <f t="shared" si="1"/>
        <v>4.9065527065527068E-3</v>
      </c>
      <c r="V30" s="35">
        <f t="shared" si="2"/>
        <v>1.8454545454545455E-3</v>
      </c>
      <c r="W30" s="15">
        <f t="shared" si="3"/>
        <v>2.1266372721928275E-3</v>
      </c>
      <c r="X30" s="15">
        <f t="shared" si="4"/>
        <v>2.2020833333333332E-3</v>
      </c>
      <c r="Y30" s="35">
        <f t="shared" si="5"/>
        <v>1.9703703703703702E-3</v>
      </c>
      <c r="Z30" s="15">
        <f t="shared" si="6"/>
        <v>3.2781085814360769E-3</v>
      </c>
      <c r="AA30" s="3"/>
      <c r="AB30" s="3">
        <f t="shared" si="7"/>
        <v>4.3065329773334096E-3</v>
      </c>
      <c r="AC30" s="3">
        <f t="shared" si="8"/>
        <v>5.2593984235775283E-3</v>
      </c>
      <c r="AD30" s="31">
        <f t="shared" si="9"/>
        <v>2.1318181818181818E-3</v>
      </c>
      <c r="AE30" s="3">
        <f t="shared" si="10"/>
        <v>2.0775832238518802E-3</v>
      </c>
      <c r="AF30" s="3">
        <f t="shared" si="11"/>
        <v>2.2400502873563214E-3</v>
      </c>
      <c r="AG30" s="31">
        <f t="shared" si="12"/>
        <v>2.5478927203065132E-3</v>
      </c>
      <c r="AH30" s="3">
        <f t="shared" si="13"/>
        <v>3.2215894679630411E-3</v>
      </c>
      <c r="AI30" s="1"/>
      <c r="AJ30" s="16">
        <f t="shared" si="14"/>
        <v>3.4210308760164363E-3</v>
      </c>
      <c r="AK30" s="4">
        <f>AVERAGE(AD30,AG30)</f>
        <v>2.3398554510623473E-3</v>
      </c>
    </row>
    <row r="31" spans="1:37" s="10" customFormat="1" x14ac:dyDescent="0.2">
      <c r="B31" s="17">
        <v>7.8882352941176466</v>
      </c>
      <c r="C31" s="17">
        <v>12.232352941176469</v>
      </c>
      <c r="D31" s="42">
        <v>9.7058823529411757</v>
      </c>
      <c r="E31" s="17">
        <v>6.7411764705882344</v>
      </c>
      <c r="F31" s="17">
        <v>6.3588235294117643</v>
      </c>
      <c r="G31" s="42">
        <v>7.1794117647058826</v>
      </c>
      <c r="H31" s="17">
        <v>12.861764705882353</v>
      </c>
      <c r="I31" s="14"/>
      <c r="L31" s="18">
        <f>$I30*(B30+B31)</f>
        <v>113412.35294117648</v>
      </c>
      <c r="M31" s="18">
        <f>$J30*(C30+C31)</f>
        <v>174152.71176470589</v>
      </c>
      <c r="N31" s="40">
        <f>$I30*(D30+D31)</f>
        <v>65912.823529411762</v>
      </c>
      <c r="O31" s="18">
        <f>$J30*(E30+E31)</f>
        <v>73413.305882352943</v>
      </c>
      <c r="P31" s="18">
        <f>$I30*(F30+F31)</f>
        <v>76994.23529411765</v>
      </c>
      <c r="Q31" s="40">
        <f>$I30*(G30+G31)</f>
        <v>72293.117647058825</v>
      </c>
      <c r="R31" s="18">
        <f>$I30*(H30+H31)</f>
        <v>114108.64705882354</v>
      </c>
      <c r="S31" s="18"/>
      <c r="T31" s="15">
        <f t="shared" si="0"/>
        <v>3.1140129857544336E-3</v>
      </c>
      <c r="U31" s="15">
        <f t="shared" si="1"/>
        <v>4.9616157197921902E-3</v>
      </c>
      <c r="V31" s="35">
        <f t="shared" si="2"/>
        <v>1.8843002724245788E-3</v>
      </c>
      <c r="W31" s="15">
        <f t="shared" si="3"/>
        <v>2.1579454991873291E-3</v>
      </c>
      <c r="X31" s="15">
        <f t="shared" si="4"/>
        <v>2.2278424564270154E-3</v>
      </c>
      <c r="Y31" s="35">
        <f t="shared" si="5"/>
        <v>1.9981513998634281E-3</v>
      </c>
      <c r="Z31" s="15">
        <f t="shared" si="6"/>
        <v>3.3306668727035474E-3</v>
      </c>
      <c r="AA31" s="3"/>
      <c r="AB31" s="3">
        <f t="shared" si="7"/>
        <v>4.3488802042432606E-3</v>
      </c>
      <c r="AC31" s="3">
        <f t="shared" si="8"/>
        <v>5.3184211921788738E-3</v>
      </c>
      <c r="AD31" s="31">
        <f t="shared" si="9"/>
        <v>2.176691694007703E-3</v>
      </c>
      <c r="AE31" s="3">
        <f t="shared" si="10"/>
        <v>2.1081692800744597E-3</v>
      </c>
      <c r="AF31" s="3">
        <f t="shared" si="11"/>
        <v>2.2662535332619639E-3</v>
      </c>
      <c r="AG31" s="31">
        <f t="shared" si="12"/>
        <v>2.5838164653406398E-3</v>
      </c>
      <c r="AH31" s="3">
        <f t="shared" si="13"/>
        <v>3.2732415817948654E-3</v>
      </c>
      <c r="AI31" s="1"/>
      <c r="AJ31" s="16">
        <f t="shared" si="14"/>
        <v>3.4629931583106842E-3</v>
      </c>
      <c r="AK31" s="4">
        <f>AVERAGE(AD31,AG31)</f>
        <v>2.3802540796741714E-3</v>
      </c>
    </row>
    <row r="32" spans="1:37" s="10" customFormat="1" x14ac:dyDescent="0.2">
      <c r="A32" s="10" t="s">
        <v>17</v>
      </c>
      <c r="B32" s="14">
        <v>602.29999999999995</v>
      </c>
      <c r="C32" s="14">
        <v>1036</v>
      </c>
      <c r="D32" s="41">
        <v>927.4</v>
      </c>
      <c r="E32" s="14">
        <v>1171</v>
      </c>
      <c r="F32" s="14">
        <v>1399</v>
      </c>
      <c r="G32" s="41">
        <v>525.70000000000005</v>
      </c>
      <c r="H32" s="14">
        <v>704</v>
      </c>
      <c r="I32" s="14">
        <v>200</v>
      </c>
      <c r="J32" s="14">
        <v>220</v>
      </c>
      <c r="L32" s="10">
        <f t="shared" si="15"/>
        <v>120459.99999999999</v>
      </c>
      <c r="M32" s="10">
        <f t="shared" si="15"/>
        <v>227920</v>
      </c>
      <c r="N32" s="2">
        <f t="shared" si="16"/>
        <v>185480</v>
      </c>
      <c r="O32" s="10">
        <f t="shared" si="16"/>
        <v>257620</v>
      </c>
      <c r="P32" s="10">
        <f t="shared" si="17"/>
        <v>279800</v>
      </c>
      <c r="Q32" s="2">
        <f t="shared" si="18"/>
        <v>105140.00000000001</v>
      </c>
      <c r="R32" s="10">
        <f t="shared" si="19"/>
        <v>140800</v>
      </c>
      <c r="T32" s="15">
        <f t="shared" si="0"/>
        <v>3.3075233388248212E-3</v>
      </c>
      <c r="U32" s="15">
        <f t="shared" si="1"/>
        <v>6.4934472934472937E-3</v>
      </c>
      <c r="V32" s="35">
        <f t="shared" si="2"/>
        <v>5.3024585477415669E-3</v>
      </c>
      <c r="W32" s="15">
        <f t="shared" si="3"/>
        <v>7.572604350382128E-3</v>
      </c>
      <c r="X32" s="15">
        <f t="shared" si="4"/>
        <v>8.0960648148148146E-3</v>
      </c>
      <c r="Y32" s="35">
        <f t="shared" si="5"/>
        <v>2.9060254284134887E-3</v>
      </c>
      <c r="Z32" s="15">
        <f t="shared" si="6"/>
        <v>4.1097489784004673E-3</v>
      </c>
      <c r="AA32" s="3"/>
      <c r="AB32" s="3">
        <f t="shared" si="7"/>
        <v>4.6191274214622503E-3</v>
      </c>
      <c r="AC32" s="3">
        <f t="shared" si="8"/>
        <v>6.960411617128035E-3</v>
      </c>
      <c r="AD32" s="31">
        <f t="shared" si="9"/>
        <v>6.1252538396324996E-3</v>
      </c>
      <c r="AE32" s="3">
        <f t="shared" si="10"/>
        <v>7.3979309800205322E-3</v>
      </c>
      <c r="AF32" s="3">
        <f t="shared" si="11"/>
        <v>8.2356521392081723E-3</v>
      </c>
      <c r="AG32" s="31">
        <f t="shared" si="12"/>
        <v>3.7577915022588217E-3</v>
      </c>
      <c r="AH32" s="3">
        <f t="shared" si="13"/>
        <v>4.0388912373935625E-3</v>
      </c>
      <c r="AI32" s="1"/>
      <c r="AJ32" s="16">
        <f t="shared" si="14"/>
        <v>6.2504026790425101E-3</v>
      </c>
      <c r="AK32" s="4">
        <f>AVERAGE(AD32,AG32)</f>
        <v>4.9415226709456604E-3</v>
      </c>
    </row>
    <row r="33" spans="1:38" s="10" customFormat="1" x14ac:dyDescent="0.2">
      <c r="B33" s="17">
        <v>9.3470588235294123</v>
      </c>
      <c r="C33" s="17">
        <v>17.899999999999999</v>
      </c>
      <c r="D33" s="42">
        <v>21.176470588235293</v>
      </c>
      <c r="E33" s="17">
        <v>26.564705882352939</v>
      </c>
      <c r="F33" s="17">
        <v>37.949999999999996</v>
      </c>
      <c r="G33" s="42">
        <v>8.6058823529411761</v>
      </c>
      <c r="H33" s="17">
        <v>23.458823529411763</v>
      </c>
      <c r="I33" s="14"/>
      <c r="J33" s="14"/>
      <c r="L33" s="18">
        <f>$I32*(B32+B33)</f>
        <v>122329.41176470587</v>
      </c>
      <c r="M33" s="18">
        <f>$J32*(C32+C33)</f>
        <v>231858.00000000003</v>
      </c>
      <c r="N33" s="40">
        <f>$I32*(D32+D33)</f>
        <v>189715.29411764705</v>
      </c>
      <c r="O33" s="18">
        <f>$J32*(E32+E33)</f>
        <v>263464.23529411765</v>
      </c>
      <c r="P33" s="18">
        <f>$I32*(F32+F33)</f>
        <v>287390</v>
      </c>
      <c r="Q33" s="40">
        <f>$I32*(G32+G33)</f>
        <v>106861.17647058825</v>
      </c>
      <c r="R33" s="18">
        <f>$I32*(H32+H33)</f>
        <v>145491.76470588235</v>
      </c>
      <c r="S33" s="18"/>
      <c r="T33" s="15">
        <f t="shared" si="0"/>
        <v>3.3588526019963172E-3</v>
      </c>
      <c r="U33" s="15">
        <f t="shared" si="1"/>
        <v>6.6056410256410264E-3</v>
      </c>
      <c r="V33" s="35">
        <f t="shared" si="2"/>
        <v>5.4235361382975146E-3</v>
      </c>
      <c r="W33" s="15">
        <f t="shared" si="3"/>
        <v>7.7443925718435527E-3</v>
      </c>
      <c r="X33" s="15">
        <f t="shared" si="4"/>
        <v>8.3156828703703708E-3</v>
      </c>
      <c r="Y33" s="35">
        <f t="shared" si="5"/>
        <v>2.9535980229571102E-3</v>
      </c>
      <c r="Z33" s="15">
        <f t="shared" si="6"/>
        <v>4.2466948250403491E-3</v>
      </c>
      <c r="AA33" s="3"/>
      <c r="AB33" s="3">
        <f t="shared" si="7"/>
        <v>4.6908113924431331E-3</v>
      </c>
      <c r="AC33" s="3">
        <f t="shared" si="8"/>
        <v>7.080673555300422E-3</v>
      </c>
      <c r="AD33" s="31">
        <f t="shared" si="9"/>
        <v>6.2651193321712666E-3</v>
      </c>
      <c r="AE33" s="3">
        <f t="shared" si="10"/>
        <v>7.5657566509190746E-3</v>
      </c>
      <c r="AF33" s="3">
        <f t="shared" si="11"/>
        <v>8.4590567129629625E-3</v>
      </c>
      <c r="AG33" s="31">
        <f t="shared" si="12"/>
        <v>3.819307788306608E-3</v>
      </c>
      <c r="AH33" s="3">
        <f t="shared" si="13"/>
        <v>4.1734759487465495E-3</v>
      </c>
      <c r="AI33" s="1"/>
      <c r="AJ33" s="16">
        <f t="shared" si="14"/>
        <v>6.3939548520744295E-3</v>
      </c>
      <c r="AK33" s="4">
        <f>AVERAGE(AD33,AG33)</f>
        <v>5.0422135602389371E-3</v>
      </c>
    </row>
    <row r="34" spans="1:38" s="10" customFormat="1" x14ac:dyDescent="0.2">
      <c r="A34" s="10" t="s">
        <v>18</v>
      </c>
      <c r="B34" s="14">
        <v>252.5</v>
      </c>
      <c r="C34" s="14">
        <v>264</v>
      </c>
      <c r="D34" s="41">
        <v>348.7</v>
      </c>
      <c r="E34" s="14">
        <v>224.6</v>
      </c>
      <c r="F34" s="14">
        <v>324.10000000000002</v>
      </c>
      <c r="G34" s="41">
        <v>217.1</v>
      </c>
      <c r="H34" s="14">
        <v>179</v>
      </c>
      <c r="I34" s="14">
        <v>160</v>
      </c>
      <c r="J34" s="10">
        <v>167</v>
      </c>
      <c r="L34" s="10">
        <f t="shared" si="15"/>
        <v>40400</v>
      </c>
      <c r="M34" s="10">
        <f t="shared" si="15"/>
        <v>44088</v>
      </c>
      <c r="N34" s="2">
        <f t="shared" si="16"/>
        <v>55792</v>
      </c>
      <c r="O34" s="10">
        <f t="shared" si="16"/>
        <v>37508.199999999997</v>
      </c>
      <c r="P34" s="10">
        <f t="shared" si="17"/>
        <v>51856</v>
      </c>
      <c r="Q34" s="2">
        <f t="shared" si="18"/>
        <v>34736</v>
      </c>
      <c r="R34" s="10">
        <f t="shared" si="19"/>
        <v>28640</v>
      </c>
      <c r="T34" s="15">
        <f t="shared" si="0"/>
        <v>1.1092806150466777E-3</v>
      </c>
      <c r="U34" s="15">
        <f t="shared" si="1"/>
        <v>1.256068376068376E-3</v>
      </c>
      <c r="V34" s="35">
        <f t="shared" si="2"/>
        <v>1.5949685534591195E-3</v>
      </c>
      <c r="W34" s="15">
        <f t="shared" si="3"/>
        <v>1.1025338036449147E-3</v>
      </c>
      <c r="X34" s="15">
        <f t="shared" si="4"/>
        <v>1.500462962962963E-3</v>
      </c>
      <c r="Y34" s="35">
        <f t="shared" si="5"/>
        <v>9.6008844665561083E-4</v>
      </c>
      <c r="Z34" s="15">
        <f t="shared" si="6"/>
        <v>8.3596030356100409E-4</v>
      </c>
      <c r="AA34" s="3"/>
      <c r="AB34" s="3">
        <f t="shared" si="7"/>
        <v>1.5491677554962224E-3</v>
      </c>
      <c r="AC34" s="3">
        <f t="shared" si="8"/>
        <v>1.3463962240081644E-3</v>
      </c>
      <c r="AD34" s="31">
        <f t="shared" si="9"/>
        <v>1.8424636738234655E-3</v>
      </c>
      <c r="AE34" s="3">
        <f t="shared" si="10"/>
        <v>1.0771022233708801E-3</v>
      </c>
      <c r="AF34" s="3">
        <f t="shared" si="11"/>
        <v>1.5263330140485312E-3</v>
      </c>
      <c r="AG34" s="31">
        <f t="shared" si="12"/>
        <v>1.2414936810201864E-3</v>
      </c>
      <c r="AH34" s="3">
        <f t="shared" si="13"/>
        <v>8.2154719487891774E-4</v>
      </c>
      <c r="AI34" s="1"/>
      <c r="AJ34" s="16">
        <f t="shared" si="14"/>
        <v>1.264109282360543E-3</v>
      </c>
      <c r="AK34" s="4">
        <f>AVERAGE(AD34,AG34)</f>
        <v>1.5419786774218259E-3</v>
      </c>
    </row>
    <row r="35" spans="1:38" s="10" customFormat="1" x14ac:dyDescent="0.2">
      <c r="B35" s="17">
        <v>7.1617647058823524</v>
      </c>
      <c r="C35" s="17">
        <v>7.5529411764705872</v>
      </c>
      <c r="D35" s="42">
        <v>6.4705882352941169</v>
      </c>
      <c r="E35" s="17">
        <v>3.4999999999999996</v>
      </c>
      <c r="F35" s="17">
        <v>16.879411764705882</v>
      </c>
      <c r="G35" s="42">
        <v>3.8176470588235292</v>
      </c>
      <c r="H35" s="17">
        <v>2.1676470588235293</v>
      </c>
      <c r="I35" s="14"/>
      <c r="L35" s="18">
        <f>$I34*(B34+B35)</f>
        <v>41545.882352941182</v>
      </c>
      <c r="M35" s="18">
        <f>$J34*(C34+C35)</f>
        <v>45349.341176470589</v>
      </c>
      <c r="N35" s="40">
        <f>$I34*(D34+D35)</f>
        <v>56827.294117647063</v>
      </c>
      <c r="O35" s="18">
        <f>$J34*(E34+E35)</f>
        <v>38092.699999999997</v>
      </c>
      <c r="P35" s="18">
        <f>$I34*(F34+F35)</f>
        <v>54556.705882352944</v>
      </c>
      <c r="Q35" s="40">
        <f>$I34*(G34+G35)</f>
        <v>35346.823529411762</v>
      </c>
      <c r="R35" s="18">
        <f>$I34*(H34+H35)</f>
        <v>28986.823529411762</v>
      </c>
      <c r="S35" s="18"/>
      <c r="T35" s="15">
        <f t="shared" si="0"/>
        <v>1.1407436121071166E-3</v>
      </c>
      <c r="U35" s="15">
        <f t="shared" si="1"/>
        <v>1.2920040221216691E-3</v>
      </c>
      <c r="V35" s="35">
        <f t="shared" si="2"/>
        <v>1.6245652978172402E-3</v>
      </c>
      <c r="W35" s="15">
        <f t="shared" si="3"/>
        <v>1.1197148736037624E-3</v>
      </c>
      <c r="X35" s="15">
        <f t="shared" si="4"/>
        <v>1.5786083877995644E-3</v>
      </c>
      <c r="Y35" s="35">
        <f t="shared" si="5"/>
        <v>9.7697135238838484E-4</v>
      </c>
      <c r="Z35" s="15">
        <f t="shared" si="6"/>
        <v>8.4608358229456399E-4</v>
      </c>
      <c r="AA35" s="3"/>
      <c r="AB35" s="3">
        <f t="shared" si="7"/>
        <v>1.593107458287525E-3</v>
      </c>
      <c r="AC35" s="3">
        <f t="shared" si="8"/>
        <v>1.3849161159784514E-3</v>
      </c>
      <c r="AD35" s="31">
        <f t="shared" si="9"/>
        <v>1.8766530164440532E-3</v>
      </c>
      <c r="AE35" s="3">
        <f t="shared" si="10"/>
        <v>1.0938869864242997E-3</v>
      </c>
      <c r="AF35" s="3">
        <f t="shared" si="11"/>
        <v>1.6058257737961085E-3</v>
      </c>
      <c r="AG35" s="31">
        <f t="shared" si="12"/>
        <v>1.2633250246401528E-3</v>
      </c>
      <c r="AH35" s="3">
        <f t="shared" si="13"/>
        <v>8.3149593432396804E-4</v>
      </c>
      <c r="AI35" s="1"/>
      <c r="AJ35" s="16">
        <f t="shared" si="14"/>
        <v>1.3018464537620706E-3</v>
      </c>
      <c r="AK35" s="4">
        <f>AVERAGE(AD35,AG35)</f>
        <v>1.5699890205421031E-3</v>
      </c>
    </row>
    <row r="36" spans="1:38" s="10" customFormat="1" x14ac:dyDescent="0.2">
      <c r="A36" s="10" t="s">
        <v>19</v>
      </c>
      <c r="B36" s="14">
        <v>497.1</v>
      </c>
      <c r="C36" s="14">
        <v>488.2</v>
      </c>
      <c r="D36" s="41">
        <v>594.9</v>
      </c>
      <c r="E36" s="14">
        <v>562</v>
      </c>
      <c r="F36" s="14">
        <v>411.3</v>
      </c>
      <c r="G36" s="41">
        <v>368.6</v>
      </c>
      <c r="H36" s="14">
        <v>392</v>
      </c>
      <c r="I36" s="14">
        <v>1050</v>
      </c>
      <c r="J36" s="10">
        <v>1120</v>
      </c>
      <c r="L36" s="10">
        <f t="shared" si="15"/>
        <v>521955</v>
      </c>
      <c r="M36" s="10">
        <f t="shared" si="15"/>
        <v>546784</v>
      </c>
      <c r="N36" s="2">
        <f t="shared" si="16"/>
        <v>624645</v>
      </c>
      <c r="O36" s="10">
        <f t="shared" si="16"/>
        <v>629440</v>
      </c>
      <c r="P36" s="10">
        <f t="shared" si="17"/>
        <v>431865</v>
      </c>
      <c r="Q36" s="2">
        <f t="shared" si="18"/>
        <v>387030</v>
      </c>
      <c r="R36" s="10">
        <f t="shared" si="19"/>
        <v>411600</v>
      </c>
      <c r="T36" s="15">
        <f t="shared" si="0"/>
        <v>1.4331548599670511E-2</v>
      </c>
      <c r="U36" s="15">
        <f t="shared" si="1"/>
        <v>1.5577891737891737E-2</v>
      </c>
      <c r="V36" s="35">
        <f t="shared" si="2"/>
        <v>1.7857204116638079E-2</v>
      </c>
      <c r="W36" s="15">
        <f t="shared" si="3"/>
        <v>1.8502057613168723E-2</v>
      </c>
      <c r="X36" s="15">
        <f t="shared" si="4"/>
        <v>1.2496093749999999E-2</v>
      </c>
      <c r="Y36" s="35">
        <f t="shared" si="5"/>
        <v>1.0697346600331675E-2</v>
      </c>
      <c r="Z36" s="15">
        <f t="shared" si="6"/>
        <v>1.2014010507880911E-2</v>
      </c>
      <c r="AA36" s="3"/>
      <c r="AB36" s="3">
        <f t="shared" si="7"/>
        <v>2.0014748906436404E-2</v>
      </c>
      <c r="AC36" s="3">
        <f t="shared" si="8"/>
        <v>1.6698147181729271E-2</v>
      </c>
      <c r="AD36" s="31">
        <f t="shared" si="9"/>
        <v>2.0628149583012952E-2</v>
      </c>
      <c r="AE36" s="3">
        <f t="shared" si="10"/>
        <v>1.8075280164832404E-2</v>
      </c>
      <c r="AF36" s="3">
        <f t="shared" si="11"/>
        <v>1.2711543642241377E-2</v>
      </c>
      <c r="AG36" s="31">
        <f t="shared" si="12"/>
        <v>1.3832775776290959E-2</v>
      </c>
      <c r="AH36" s="3">
        <f t="shared" si="13"/>
        <v>1.1806872395676068E-2</v>
      </c>
      <c r="AI36" s="1"/>
      <c r="AJ36" s="16">
        <f t="shared" si="14"/>
        <v>1.5861318458183105E-2</v>
      </c>
      <c r="AK36" s="4">
        <f>AVERAGE(AD36,AG36)</f>
        <v>1.7230462679651955E-2</v>
      </c>
    </row>
    <row r="37" spans="1:38" s="10" customFormat="1" x14ac:dyDescent="0.2">
      <c r="B37" s="17">
        <v>11.561764705882352</v>
      </c>
      <c r="C37" s="17">
        <v>9.0323529411764696</v>
      </c>
      <c r="D37" s="42">
        <v>12.058823529411763</v>
      </c>
      <c r="E37" s="17">
        <v>13.838235294117645</v>
      </c>
      <c r="F37" s="17">
        <v>9.2088235294117631</v>
      </c>
      <c r="G37" s="42">
        <v>6.3382352941176467</v>
      </c>
      <c r="H37" s="17">
        <v>7.7941176470588234</v>
      </c>
      <c r="I37" s="14"/>
      <c r="L37" s="18">
        <f>$I36*(B36+B37)</f>
        <v>534094.8529411765</v>
      </c>
      <c r="M37" s="18">
        <f>$J36*(C36+C37)</f>
        <v>556900.23529411771</v>
      </c>
      <c r="N37" s="40">
        <f>$I36*(D36+D37)</f>
        <v>637306.76470588229</v>
      </c>
      <c r="O37" s="18">
        <f>$J36*(E36+E37)</f>
        <v>644938.82352941181</v>
      </c>
      <c r="P37" s="18">
        <f>$I36*(F36+F37)</f>
        <v>441534.26470588235</v>
      </c>
      <c r="Q37" s="40">
        <f>$I36*(G36+G37)</f>
        <v>393685.14705882355</v>
      </c>
      <c r="R37" s="18">
        <f>$I36*(H36+H37)</f>
        <v>419783.82352941181</v>
      </c>
      <c r="S37" s="18"/>
      <c r="T37" s="15">
        <f t="shared" si="0"/>
        <v>1.466487789514488E-2</v>
      </c>
      <c r="U37" s="15">
        <f t="shared" si="1"/>
        <v>1.5866103569632983E-2</v>
      </c>
      <c r="V37" s="35">
        <f t="shared" si="2"/>
        <v>1.8219175663404297E-2</v>
      </c>
      <c r="W37" s="15">
        <f t="shared" si="3"/>
        <v>1.895763737593803E-2</v>
      </c>
      <c r="X37" s="15">
        <f t="shared" si="4"/>
        <v>1.2775875714869281E-2</v>
      </c>
      <c r="Y37" s="35">
        <f t="shared" si="5"/>
        <v>1.0881292069066434E-2</v>
      </c>
      <c r="Z37" s="15">
        <f t="shared" si="6"/>
        <v>1.2252884516328425E-2</v>
      </c>
      <c r="AA37" s="3"/>
      <c r="AB37" s="3">
        <f t="shared" si="7"/>
        <v>2.0480260508736817E-2</v>
      </c>
      <c r="AC37" s="3">
        <f t="shared" si="8"/>
        <v>1.7007085237462763E-2</v>
      </c>
      <c r="AD37" s="31">
        <f t="shared" si="9"/>
        <v>2.1046289128415309E-2</v>
      </c>
      <c r="AE37" s="3">
        <f t="shared" si="10"/>
        <v>1.8520351303494411E-2</v>
      </c>
      <c r="AF37" s="3">
        <f t="shared" si="11"/>
        <v>1.2996149434091164E-2</v>
      </c>
      <c r="AG37" s="31">
        <f t="shared" si="12"/>
        <v>1.4070636296206597E-2</v>
      </c>
      <c r="AH37" s="3">
        <f t="shared" si="13"/>
        <v>1.2041627886736555E-2</v>
      </c>
      <c r="AI37" s="1"/>
      <c r="AJ37" s="16">
        <f t="shared" si="14"/>
        <v>1.6209094874104345E-2</v>
      </c>
      <c r="AK37" s="4">
        <f>AVERAGE(AD37,AG37)</f>
        <v>1.7558462712310954E-2</v>
      </c>
    </row>
    <row r="38" spans="1:38" s="10" customFormat="1" x14ac:dyDescent="0.2">
      <c r="A38" s="10" t="s">
        <v>20</v>
      </c>
      <c r="B38" s="14">
        <v>1382</v>
      </c>
      <c r="C38" s="14">
        <v>1001</v>
      </c>
      <c r="D38" s="41">
        <v>1147</v>
      </c>
      <c r="E38" s="14">
        <v>1923</v>
      </c>
      <c r="F38" s="14">
        <v>1174</v>
      </c>
      <c r="G38" s="41">
        <v>967.9</v>
      </c>
      <c r="H38" s="14">
        <v>3177</v>
      </c>
      <c r="I38" s="14">
        <v>8</v>
      </c>
      <c r="J38" s="10">
        <v>10.7</v>
      </c>
      <c r="L38" s="10">
        <f t="shared" ref="L38" si="20">I38*B38</f>
        <v>11056</v>
      </c>
      <c r="M38" s="10">
        <f>J38*C38</f>
        <v>10710.699999999999</v>
      </c>
      <c r="N38" s="2">
        <f t="shared" ref="N38:O38" si="21">I38*D38</f>
        <v>9176</v>
      </c>
      <c r="O38" s="10">
        <f t="shared" si="21"/>
        <v>20576.099999999999</v>
      </c>
      <c r="P38" s="10">
        <f t="shared" ref="P38" si="22">I38*F38</f>
        <v>9392</v>
      </c>
      <c r="Q38" s="2">
        <f t="shared" ref="Q38" si="23">I38*G38</f>
        <v>7743.2</v>
      </c>
      <c r="R38" s="10">
        <f t="shared" ref="R38" si="24">I38*H38</f>
        <v>25416</v>
      </c>
      <c r="T38" s="15">
        <f>L38/(60*607000)</f>
        <v>3.0356946732564526E-4</v>
      </c>
      <c r="U38" s="15">
        <f>M38/(60*585000)</f>
        <v>3.0514814814814814E-4</v>
      </c>
      <c r="V38" s="35">
        <f>N38/(60*583000)</f>
        <v>2.6232132647226988E-4</v>
      </c>
      <c r="W38" s="15">
        <f>O38/(60*567000)</f>
        <v>6.0482363315696641E-4</v>
      </c>
      <c r="X38" s="15">
        <f>P38/(60*576000)</f>
        <v>2.7175925925925924E-4</v>
      </c>
      <c r="Y38" s="35">
        <f>Q38/(60*603000)</f>
        <v>2.140187949143173E-4</v>
      </c>
      <c r="Z38" s="15">
        <f>R38/(60*571000)</f>
        <v>7.418563922942207E-4</v>
      </c>
      <c r="AA38" s="3"/>
      <c r="AB38" s="3">
        <f t="shared" si="7"/>
        <v>4.2395046298926323E-4</v>
      </c>
      <c r="AC38" s="3">
        <f t="shared" ref="AC38:AC39" si="25">U38*$AC$5</f>
        <v>3.2709231619679381E-4</v>
      </c>
      <c r="AD38" s="31">
        <f t="shared" ref="AD38:AD39" si="26">V38*$AD$5</f>
        <v>3.030263598903807E-4</v>
      </c>
      <c r="AE38" s="3">
        <f t="shared" ref="AE38:AE39" si="27">W38*$AE$5</f>
        <v>5.9087247743964152E-4</v>
      </c>
      <c r="AF38" s="3">
        <f t="shared" ref="AF38:AF39" si="28">X38*$AF$5</f>
        <v>2.7644476372924644E-4</v>
      </c>
      <c r="AG38" s="31">
        <f t="shared" ref="AG38:AG39" si="29">Y38*$AG$5</f>
        <v>2.7674844169954825E-4</v>
      </c>
      <c r="AH38" s="3">
        <f t="shared" ref="AH38:AH39" si="30">Z38*$AH$5</f>
        <v>7.2906576484087205E-4</v>
      </c>
      <c r="AI38" s="6"/>
      <c r="AJ38" s="20">
        <f t="shared" si="14"/>
        <v>4.6948515703916342E-4</v>
      </c>
      <c r="AK38" s="5">
        <f>AVERAGE(AD38,AG38)</f>
        <v>2.8988740079496445E-4</v>
      </c>
    </row>
    <row r="39" spans="1:38" s="10" customFormat="1" x14ac:dyDescent="0.2">
      <c r="B39" s="17">
        <v>153.12647058823526</v>
      </c>
      <c r="C39" s="17">
        <v>154.53235294117647</v>
      </c>
      <c r="D39" s="42">
        <v>45.588235294117645</v>
      </c>
      <c r="E39" s="17">
        <v>173.14117647058822</v>
      </c>
      <c r="F39" s="17">
        <v>133.16470588235293</v>
      </c>
      <c r="G39" s="42">
        <v>34.314705882352939</v>
      </c>
      <c r="H39" s="17">
        <v>196.86470588235292</v>
      </c>
      <c r="L39" s="18">
        <f>$I38*(B38+B39)</f>
        <v>12281.011764705881</v>
      </c>
      <c r="M39" s="18">
        <f>$J38*(C38+C39)</f>
        <v>12364.196176470587</v>
      </c>
      <c r="N39" s="40">
        <f>$I38*(D38+D39)</f>
        <v>9540.7058823529405</v>
      </c>
      <c r="O39" s="18">
        <f>$J38*(E38+E39)</f>
        <v>22428.710588235292</v>
      </c>
      <c r="P39" s="18">
        <f>$I38*(F38+F39)</f>
        <v>10457.317647058824</v>
      </c>
      <c r="Q39" s="40">
        <f>$I38*(G38+G39)</f>
        <v>8017.7176470588238</v>
      </c>
      <c r="R39" s="18">
        <f>$I38*(H38+H39)</f>
        <v>26990.917647058825</v>
      </c>
      <c r="S39" s="18"/>
      <c r="T39" s="15">
        <f>L39/(60*607000)</f>
        <v>3.3720515553832732E-4</v>
      </c>
      <c r="U39" s="15">
        <f>M39/(60*585000)</f>
        <v>3.5225630132394833E-4</v>
      </c>
      <c r="V39" s="35">
        <f>N39/(60*583000)</f>
        <v>2.727474523256987E-4</v>
      </c>
      <c r="W39" s="15">
        <f>O39/(60*567000)</f>
        <v>6.5928014662655176E-4</v>
      </c>
      <c r="X39" s="15">
        <f>P39/(60*576000)</f>
        <v>3.025844226579521E-4</v>
      </c>
      <c r="Y39" s="35">
        <f>Q39/(60*603000)</f>
        <v>2.216063473482262E-4</v>
      </c>
      <c r="Z39" s="15">
        <f>R39/(60*571000)</f>
        <v>7.878259675148519E-4</v>
      </c>
      <c r="AA39" s="3"/>
      <c r="AB39" s="3">
        <f>T39*$AB$5</f>
        <v>4.709244413552502E-4</v>
      </c>
      <c r="AC39" s="3">
        <f t="shared" si="25"/>
        <v>3.7758816559826214E-4</v>
      </c>
      <c r="AD39" s="31">
        <f t="shared" si="26"/>
        <v>3.1507033285899674E-4</v>
      </c>
      <c r="AE39" s="3">
        <f t="shared" si="27"/>
        <v>6.4407287051711974E-4</v>
      </c>
      <c r="AF39" s="3">
        <f t="shared" si="28"/>
        <v>3.078013954623995E-4</v>
      </c>
      <c r="AG39" s="31">
        <f t="shared" si="29"/>
        <v>2.8655993191580974E-4</v>
      </c>
      <c r="AH39" s="3">
        <f t="shared" si="30"/>
        <v>7.7424276117838895E-4</v>
      </c>
      <c r="AI39" s="1"/>
      <c r="AJ39" s="20">
        <f t="shared" si="14"/>
        <v>5.1492592682228413E-4</v>
      </c>
      <c r="AK39" s="5">
        <f>AVERAGE(AD39,AG39)</f>
        <v>3.0081513238740324E-4</v>
      </c>
    </row>
    <row r="40" spans="1:38" s="10" customFormat="1" x14ac:dyDescent="0.2">
      <c r="B40" s="17"/>
      <c r="C40" s="17"/>
      <c r="D40" s="42"/>
      <c r="E40" s="17"/>
      <c r="F40" s="17"/>
      <c r="G40" s="42"/>
      <c r="H40" s="17"/>
      <c r="N40" s="2"/>
      <c r="Q40" s="2"/>
      <c r="T40" s="21"/>
      <c r="U40" s="15"/>
      <c r="V40" s="36"/>
      <c r="W40" s="21"/>
      <c r="X40" s="21"/>
      <c r="Y40" s="36"/>
      <c r="Z40" s="21"/>
      <c r="AA40" s="7"/>
      <c r="AB40" s="7"/>
      <c r="AC40" s="7"/>
      <c r="AD40" s="32"/>
      <c r="AE40" s="7"/>
      <c r="AF40" s="7"/>
      <c r="AG40" s="32"/>
      <c r="AH40" s="6"/>
      <c r="AI40" s="6"/>
      <c r="AJ40" s="11"/>
      <c r="AK40" s="8"/>
      <c r="AL40" s="11"/>
    </row>
    <row r="41" spans="1:38" s="10" customFormat="1" x14ac:dyDescent="0.2">
      <c r="B41" s="18"/>
      <c r="C41" s="18"/>
      <c r="D41" s="2"/>
      <c r="G41" s="2"/>
      <c r="N41" s="2"/>
      <c r="Q41" s="2"/>
      <c r="T41" s="11"/>
      <c r="U41" s="16"/>
      <c r="V41" s="8"/>
      <c r="W41" s="11"/>
      <c r="X41" s="11"/>
      <c r="Y41" s="8"/>
      <c r="Z41" s="11"/>
      <c r="AA41" s="6"/>
      <c r="AB41" s="6"/>
      <c r="AC41" s="6"/>
      <c r="AD41" s="33"/>
      <c r="AE41" s="6"/>
      <c r="AF41" s="6"/>
      <c r="AG41" s="33"/>
      <c r="AH41" s="6"/>
      <c r="AI41" s="6"/>
      <c r="AJ41" s="16"/>
      <c r="AK41" s="4"/>
      <c r="AL41" s="22"/>
    </row>
    <row r="42" spans="1:38" s="10" customFormat="1" x14ac:dyDescent="0.2">
      <c r="B42" s="18"/>
      <c r="C42" s="18"/>
      <c r="D42" s="2"/>
      <c r="G42" s="2"/>
      <c r="N42" s="2"/>
      <c r="Q42" s="2"/>
      <c r="T42" s="23"/>
      <c r="U42" s="11"/>
      <c r="V42" s="37"/>
      <c r="W42" s="24"/>
      <c r="X42" s="24"/>
      <c r="Y42" s="39"/>
      <c r="Z42" s="24"/>
      <c r="AA42" s="9"/>
      <c r="AB42" s="9"/>
      <c r="AC42" s="9"/>
      <c r="AD42" s="34"/>
      <c r="AE42" s="9"/>
      <c r="AF42" s="9"/>
      <c r="AG42" s="34"/>
      <c r="AH42" s="1"/>
      <c r="AI42" s="1"/>
      <c r="AK42" s="2"/>
    </row>
    <row r="43" spans="1:38" s="10" customFormat="1" x14ac:dyDescent="0.2">
      <c r="B43" s="14"/>
      <c r="C43" s="14"/>
      <c r="D43" s="2"/>
      <c r="G43" s="2"/>
      <c r="N43" s="2"/>
      <c r="Q43" s="2"/>
      <c r="T43" s="25"/>
      <c r="U43" s="11"/>
      <c r="V43" s="2"/>
      <c r="W43" s="24"/>
      <c r="X43" s="24"/>
      <c r="Y43" s="39"/>
      <c r="Z43" s="24"/>
      <c r="AA43" s="9"/>
      <c r="AB43" s="9"/>
      <c r="AC43" s="9"/>
      <c r="AD43" s="34"/>
      <c r="AE43" s="9"/>
      <c r="AF43" s="9"/>
      <c r="AG43" s="34"/>
      <c r="AH43" s="1"/>
      <c r="AI43" s="1"/>
      <c r="AK43" s="2"/>
    </row>
    <row r="44" spans="1:38" s="10" customFormat="1" x14ac:dyDescent="0.2">
      <c r="B44" s="12"/>
      <c r="C44" s="12"/>
      <c r="D44" s="2"/>
      <c r="G44" s="2"/>
      <c r="N44" s="2"/>
      <c r="Q44" s="2"/>
      <c r="U44" s="11"/>
      <c r="V44" s="2"/>
      <c r="W44" s="24"/>
      <c r="X44" s="24"/>
      <c r="Y44" s="39"/>
      <c r="Z44" s="24"/>
      <c r="AA44" s="9"/>
      <c r="AB44" s="9"/>
      <c r="AC44" s="9"/>
      <c r="AD44" s="34"/>
      <c r="AE44" s="9"/>
      <c r="AF44" s="9"/>
      <c r="AG44" s="34"/>
      <c r="AH44" s="1"/>
      <c r="AI44" s="1"/>
      <c r="AK44" s="2"/>
    </row>
    <row r="45" spans="1:38" s="10" customFormat="1" x14ac:dyDescent="0.2">
      <c r="D45" s="2"/>
      <c r="G45" s="2"/>
      <c r="N45" s="2"/>
      <c r="Q45" s="2"/>
      <c r="U45" s="11"/>
      <c r="V45" s="2"/>
      <c r="W45" s="24"/>
      <c r="X45" s="24"/>
      <c r="Y45" s="39"/>
      <c r="Z45" s="24"/>
      <c r="AA45" s="9"/>
      <c r="AB45" s="9"/>
      <c r="AC45" s="9"/>
      <c r="AD45" s="34"/>
      <c r="AE45" s="9"/>
      <c r="AF45" s="9"/>
      <c r="AG45" s="34"/>
      <c r="AH45" s="1"/>
      <c r="AI45" s="1"/>
      <c r="AK45" s="2"/>
    </row>
    <row r="46" spans="1:38" s="10" customFormat="1" x14ac:dyDescent="0.2">
      <c r="D46" s="2"/>
      <c r="G46" s="2"/>
      <c r="N46" s="2"/>
      <c r="Q46" s="2"/>
      <c r="U46" s="11"/>
      <c r="V46" s="2"/>
      <c r="Y46" s="2"/>
      <c r="AA46" s="1"/>
      <c r="AB46" s="1"/>
      <c r="AC46" s="1"/>
      <c r="AD46" s="29"/>
      <c r="AE46" s="1"/>
      <c r="AF46" s="1"/>
      <c r="AG46" s="29"/>
      <c r="AH46" s="1"/>
      <c r="AI46" s="1"/>
      <c r="AK46" s="4"/>
      <c r="AL4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Johansen</dc:creator>
  <cp:lastModifiedBy>Annette Johansen</cp:lastModifiedBy>
  <dcterms:created xsi:type="dcterms:W3CDTF">2019-04-04T12:00:00Z</dcterms:created>
  <dcterms:modified xsi:type="dcterms:W3CDTF">2019-04-04T12:16:49Z</dcterms:modified>
</cp:coreProperties>
</file>