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ber264\Desktop\"/>
    </mc:Choice>
  </mc:AlternateContent>
  <bookViews>
    <workbookView xWindow="600" yWindow="300" windowWidth="11655" windowHeight="8205"/>
  </bookViews>
  <sheets>
    <sheet name="Weibull Function" sheetId="16" r:id="rId1"/>
  </sheets>
  <definedNames>
    <definedName name="solver_adj" localSheetId="0" hidden="1">'Weibull Function'!$H$3:$H$4</definedName>
    <definedName name="solver_cvg" localSheetId="0" hidden="1">0.0001</definedName>
    <definedName name="solver_drv" localSheetId="0" hidden="1">1</definedName>
    <definedName name="solver_eng" localSheetId="0" hidden="1">1</definedName>
    <definedName name="solver_est" localSheetId="0" hidden="1">1</definedName>
    <definedName name="solver_itr" localSheetId="0" hidden="1">2147483647</definedName>
    <definedName name="solver_lhs1" localSheetId="0" hidden="1">'Weibull Function'!$H$3</definedName>
    <definedName name="solver_lhs2" localSheetId="0" hidden="1">'Weibull Function'!$H$3</definedName>
    <definedName name="solver_lhs3" localSheetId="0" hidden="1">'Weibull Function'!$H$4</definedName>
    <definedName name="solver_lhs4" localSheetId="0" hidden="1">'Weibull Function'!$H$4</definedName>
    <definedName name="solver_lhs5" localSheetId="0" hidden="1">'Weibull Function'!$H$5</definedName>
    <definedName name="solver_lhs6" localSheetId="0" hidden="1">'Weibull Function'!$H$5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4</definedName>
    <definedName name="solver_nwt" localSheetId="0" hidden="1">1</definedName>
    <definedName name="solver_opt" localSheetId="0" hidden="1">'Weibull Function'!$H$7</definedName>
    <definedName name="solver_pre" localSheetId="0" hidden="1">0.000001</definedName>
    <definedName name="solver_rbv" localSheetId="0" hidden="1">1</definedName>
    <definedName name="solver_rel1" localSheetId="0" hidden="1">1</definedName>
    <definedName name="solver_rel2" localSheetId="0" hidden="1">3</definedName>
    <definedName name="solver_rel3" localSheetId="0" hidden="1">1</definedName>
    <definedName name="solver_rel4" localSheetId="0" hidden="1">3</definedName>
    <definedName name="solver_rel5" localSheetId="0" hidden="1">3</definedName>
    <definedName name="solver_rel6" localSheetId="0" hidden="1">3</definedName>
    <definedName name="solver_rhs1" localSheetId="0" hidden="1">10</definedName>
    <definedName name="solver_rhs2" localSheetId="0" hidden="1">0</definedName>
    <definedName name="solver_rhs3" localSheetId="0" hidden="1">100000</definedName>
    <definedName name="solver_rhs4" localSheetId="0" hidden="1">0.001</definedName>
    <definedName name="solver_rhs5" localSheetId="0" hidden="1">-100000</definedName>
    <definedName name="solver_rhs6" localSheetId="0" hidden="1">-100000</definedName>
    <definedName name="solver_rlx" localSheetId="0" hidden="1">2</definedName>
    <definedName name="solver_rsd" localSheetId="0" hidden="1">0</definedName>
    <definedName name="solver_scl" localSheetId="0" hidden="1">1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2</definedName>
    <definedName name="solver_val" localSheetId="0" hidden="1">0</definedName>
    <definedName name="solver_ver" localSheetId="0" hidden="1">3</definedName>
  </definedNames>
  <calcPr calcId="162913" concurrentCalc="0"/>
</workbook>
</file>

<file path=xl/calcChain.xml><?xml version="1.0" encoding="utf-8"?>
<calcChain xmlns="http://schemas.openxmlformats.org/spreadsheetml/2006/main">
  <c r="C70" i="16" l="1"/>
  <c r="D70" i="16"/>
  <c r="C69" i="16"/>
  <c r="D69" i="16"/>
  <c r="C68" i="16"/>
  <c r="D68" i="16"/>
  <c r="D5" i="16"/>
  <c r="E5" i="16"/>
  <c r="D6" i="16"/>
  <c r="E6" i="16"/>
  <c r="D7" i="16"/>
  <c r="E7" i="16"/>
  <c r="D8" i="16"/>
  <c r="E8" i="16"/>
  <c r="D9" i="16"/>
  <c r="E9" i="16"/>
  <c r="D10" i="16"/>
  <c r="E10" i="16"/>
  <c r="D11" i="16"/>
  <c r="E11" i="16"/>
  <c r="D12" i="16"/>
  <c r="E12" i="16"/>
  <c r="D13" i="16"/>
  <c r="E13" i="16"/>
  <c r="D14" i="16"/>
  <c r="E14" i="16"/>
  <c r="D15" i="16"/>
  <c r="E15" i="16"/>
  <c r="D16" i="16"/>
  <c r="E16" i="16"/>
  <c r="D17" i="16"/>
  <c r="E17" i="16"/>
  <c r="D18" i="16"/>
  <c r="E18" i="16"/>
  <c r="D19" i="16"/>
  <c r="E19" i="16"/>
  <c r="D20" i="16"/>
  <c r="E20" i="16"/>
  <c r="D21" i="16"/>
  <c r="E21" i="16"/>
  <c r="D22" i="16"/>
  <c r="E22" i="16"/>
  <c r="D23" i="16"/>
  <c r="E23" i="16"/>
  <c r="D24" i="16"/>
  <c r="E24" i="16"/>
  <c r="D25" i="16"/>
  <c r="E25" i="16"/>
  <c r="D26" i="16"/>
  <c r="E26" i="16"/>
  <c r="D27" i="16"/>
  <c r="E27" i="16"/>
  <c r="D28" i="16"/>
  <c r="E28" i="16"/>
  <c r="D29" i="16"/>
  <c r="E29" i="16"/>
  <c r="D30" i="16"/>
  <c r="E30" i="16"/>
  <c r="D31" i="16"/>
  <c r="E31" i="16"/>
  <c r="D32" i="16"/>
  <c r="E32" i="16"/>
  <c r="D33" i="16"/>
  <c r="E33" i="16"/>
  <c r="D34" i="16"/>
  <c r="E34" i="16"/>
  <c r="D35" i="16"/>
  <c r="E35" i="16"/>
  <c r="D36" i="16"/>
  <c r="E36" i="16"/>
  <c r="D37" i="16"/>
  <c r="E37" i="16"/>
  <c r="D38" i="16"/>
  <c r="E38" i="16"/>
  <c r="D39" i="16"/>
  <c r="E39" i="16"/>
  <c r="D40" i="16"/>
  <c r="E40" i="16"/>
  <c r="D41" i="16"/>
  <c r="E41" i="16"/>
  <c r="D42" i="16"/>
  <c r="E42" i="16"/>
  <c r="D43" i="16"/>
  <c r="E43" i="16"/>
  <c r="D44" i="16"/>
  <c r="E44" i="16"/>
  <c r="D45" i="16"/>
  <c r="E45" i="16"/>
  <c r="D46" i="16"/>
  <c r="E46" i="16"/>
  <c r="D47" i="16"/>
  <c r="E47" i="16"/>
  <c r="D48" i="16"/>
  <c r="E48" i="16"/>
  <c r="D49" i="16"/>
  <c r="E49" i="16"/>
  <c r="D50" i="16"/>
  <c r="E50" i="16"/>
  <c r="D51" i="16"/>
  <c r="E51" i="16"/>
  <c r="D52" i="16"/>
  <c r="E52" i="16"/>
  <c r="D53" i="16"/>
  <c r="E53" i="16"/>
  <c r="D54" i="16"/>
  <c r="E54" i="16"/>
  <c r="D55" i="16"/>
  <c r="E55" i="16"/>
  <c r="D56" i="16"/>
  <c r="E56" i="16"/>
  <c r="D57" i="16"/>
  <c r="E57" i="16"/>
  <c r="D58" i="16"/>
  <c r="E58" i="16"/>
  <c r="D59" i="16"/>
  <c r="E59" i="16"/>
  <c r="D60" i="16"/>
  <c r="E60" i="16"/>
  <c r="D61" i="16"/>
  <c r="E61" i="16"/>
  <c r="D62" i="16"/>
  <c r="E62" i="16"/>
  <c r="D63" i="16"/>
  <c r="E63" i="16"/>
  <c r="D64" i="16"/>
  <c r="E64" i="16"/>
  <c r="D65" i="16"/>
  <c r="E65" i="16"/>
  <c r="D66" i="16"/>
  <c r="E66" i="16"/>
  <c r="D67" i="16"/>
  <c r="E67" i="16"/>
  <c r="D4" i="16"/>
  <c r="E4" i="16"/>
  <c r="C5" i="16"/>
  <c r="C6" i="16"/>
  <c r="C7" i="16"/>
  <c r="C8" i="16"/>
  <c r="C9" i="16"/>
  <c r="C10" i="16"/>
  <c r="C11" i="16"/>
  <c r="C12" i="16"/>
  <c r="C13" i="16"/>
  <c r="C14" i="16"/>
  <c r="C15" i="16"/>
  <c r="C16" i="16"/>
  <c r="C17" i="16"/>
  <c r="C18" i="16"/>
  <c r="C19" i="16"/>
  <c r="C20" i="16"/>
  <c r="C21" i="16"/>
  <c r="C22" i="16"/>
  <c r="C23" i="16"/>
  <c r="C24" i="16"/>
  <c r="C25" i="16"/>
  <c r="C26" i="16"/>
  <c r="C27" i="16"/>
  <c r="C28" i="16"/>
  <c r="C29" i="16"/>
  <c r="C30" i="16"/>
  <c r="C31" i="16"/>
  <c r="C32" i="16"/>
  <c r="C33" i="16"/>
  <c r="C34" i="16"/>
  <c r="C35" i="16"/>
  <c r="C36" i="16"/>
  <c r="C37" i="16"/>
  <c r="C38" i="16"/>
  <c r="C39" i="16"/>
  <c r="C40" i="16"/>
  <c r="C41" i="16"/>
  <c r="C42" i="16"/>
  <c r="C43" i="16"/>
  <c r="C44" i="16"/>
  <c r="C45" i="16"/>
  <c r="C46" i="16"/>
  <c r="C47" i="16"/>
  <c r="C48" i="16"/>
  <c r="C49" i="16"/>
  <c r="C50" i="16"/>
  <c r="C51" i="16"/>
  <c r="C52" i="16"/>
  <c r="C53" i="16"/>
  <c r="C54" i="16"/>
  <c r="C55" i="16"/>
  <c r="C56" i="16"/>
  <c r="C57" i="16"/>
  <c r="C58" i="16"/>
  <c r="C59" i="16"/>
  <c r="C60" i="16"/>
  <c r="C61" i="16"/>
  <c r="C62" i="16"/>
  <c r="C63" i="16"/>
  <c r="C64" i="16"/>
  <c r="C65" i="16"/>
  <c r="C66" i="16"/>
  <c r="C67" i="16"/>
  <c r="C4" i="16"/>
  <c r="H7" i="16"/>
</calcChain>
</file>

<file path=xl/sharedStrings.xml><?xml version="1.0" encoding="utf-8"?>
<sst xmlns="http://schemas.openxmlformats.org/spreadsheetml/2006/main" count="12" uniqueCount="12">
  <si>
    <t>T-Calc</t>
  </si>
  <si>
    <t>Residual</t>
  </si>
  <si>
    <t>theta</t>
  </si>
  <si>
    <t>SSRR</t>
  </si>
  <si>
    <t>delta</t>
  </si>
  <si>
    <t>t0</t>
  </si>
  <si>
    <t>years</t>
  </si>
  <si>
    <t xml:space="preserve"> &lt;-- minimize this (Sum of Squared Relative Residuals) by varying the cells containing delta and theta using the Solver function  </t>
  </si>
  <si>
    <t>Years to the past</t>
  </si>
  <si>
    <t>Cumulative eruptions</t>
  </si>
  <si>
    <t>Rate (eruptions/year)</t>
  </si>
  <si>
    <t>Bertin et al. (2019). MatHaz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</si>
</sst>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0"/>
    <numFmt numFmtId="165" formatCode="0.000000"/>
  </numFmts>
  <fonts count="2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name val="Arial"/>
      <family val="2"/>
    </font>
    <font>
      <sz val="10"/>
      <color theme="1" tint="0.34998626667073579"/>
      <name val="Arial"/>
      <family val="2"/>
    </font>
    <font>
      <b/>
      <sz val="10"/>
      <name val="Arial"/>
      <family val="2"/>
    </font>
    <font>
      <b/>
      <sz val="10"/>
      <color theme="1" tint="0.34998626667073579"/>
      <name val="Arial"/>
      <family val="2"/>
    </font>
    <font>
      <sz val="10"/>
      <name val="Arial"/>
      <family val="2"/>
    </font>
    <font>
      <b/>
      <sz val="10"/>
      <color theme="3" tint="-0.249977111117893"/>
      <name val="Arial"/>
      <family val="2"/>
    </font>
    <font>
      <sz val="10"/>
      <color theme="3" tint="-0.249977111117893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43">
    <xf numFmtId="0" fontId="0" fillId="0" borderId="0"/>
    <xf numFmtId="0" fontId="3" fillId="0" borderId="0" applyNumberFormat="0" applyFill="0" applyBorder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5" applyNumberFormat="0" applyAlignment="0" applyProtection="0"/>
    <xf numFmtId="0" fontId="11" fillId="7" borderId="6" applyNumberFormat="0" applyAlignment="0" applyProtection="0"/>
    <xf numFmtId="0" fontId="12" fillId="7" borderId="5" applyNumberFormat="0" applyAlignment="0" applyProtection="0"/>
    <xf numFmtId="0" fontId="13" fillId="0" borderId="7" applyNumberFormat="0" applyFill="0" applyAlignment="0" applyProtection="0"/>
    <xf numFmtId="0" fontId="14" fillId="8" borderId="8" applyNumberFormat="0" applyAlignment="0" applyProtection="0"/>
    <xf numFmtId="0" fontId="15" fillId="0" borderId="0" applyNumberFormat="0" applyFill="0" applyBorder="0" applyAlignment="0" applyProtection="0"/>
    <xf numFmtId="0" fontId="2" fillId="9" borderId="9" applyNumberFormat="0" applyFont="0" applyAlignment="0" applyProtection="0"/>
    <xf numFmtId="0" fontId="16" fillId="0" borderId="0" applyNumberFormat="0" applyFill="0" applyBorder="0" applyAlignment="0" applyProtection="0"/>
    <xf numFmtId="0" fontId="1" fillId="0" borderId="10" applyNumberFormat="0" applyFill="0" applyAlignment="0" applyProtection="0"/>
    <xf numFmtId="0" fontId="17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17" fillId="33" borderId="0" applyNumberFormat="0" applyBorder="0" applyAlignment="0" applyProtection="0"/>
    <xf numFmtId="0" fontId="22" fillId="0" borderId="0"/>
  </cellStyleXfs>
  <cellXfs count="32"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22" fillId="0" borderId="0" xfId="0" applyFont="1"/>
    <xf numFmtId="0" fontId="20" fillId="0" borderId="0" xfId="0" quotePrefix="1" applyFont="1" applyAlignment="1"/>
    <xf numFmtId="0" fontId="20" fillId="0" borderId="0" xfId="0" applyFont="1"/>
    <xf numFmtId="0" fontId="22" fillId="0" borderId="0" xfId="42" applyFill="1" applyBorder="1"/>
    <xf numFmtId="0" fontId="20" fillId="2" borderId="1" xfId="0" applyFont="1" applyFill="1" applyBorder="1" applyAlignment="1" applyProtection="1">
      <alignment horizontal="center"/>
      <protection locked="0"/>
    </xf>
    <xf numFmtId="0" fontId="20" fillId="0" borderId="0" xfId="0" applyFont="1" applyFill="1" applyBorder="1"/>
    <xf numFmtId="0" fontId="20" fillId="34" borderId="1" xfId="0" applyFont="1" applyFill="1" applyBorder="1" applyAlignment="1">
      <alignment horizontal="center"/>
    </xf>
    <xf numFmtId="0" fontId="21" fillId="34" borderId="1" xfId="0" applyFont="1" applyFill="1" applyBorder="1" applyAlignment="1">
      <alignment horizontal="center"/>
    </xf>
    <xf numFmtId="0" fontId="20" fillId="34" borderId="1" xfId="0" applyFont="1" applyFill="1" applyBorder="1" applyAlignment="1" applyProtection="1">
      <alignment horizontal="center"/>
      <protection locked="0"/>
    </xf>
    <xf numFmtId="0" fontId="23" fillId="34" borderId="1" xfId="0" applyFont="1" applyFill="1" applyBorder="1" applyAlignment="1">
      <alignment horizontal="center"/>
    </xf>
    <xf numFmtId="165" fontId="20" fillId="34" borderId="1" xfId="0" applyNumberFormat="1" applyFont="1" applyFill="1" applyBorder="1" applyAlignment="1" applyProtection="1">
      <alignment horizontal="center"/>
      <protection locked="0"/>
    </xf>
    <xf numFmtId="11" fontId="24" fillId="34" borderId="1" xfId="0" applyNumberFormat="1" applyFont="1" applyFill="1" applyBorder="1" applyAlignment="1">
      <alignment horizontal="center"/>
    </xf>
    <xf numFmtId="0" fontId="0" fillId="0" borderId="1" xfId="0" applyFill="1" applyBorder="1" applyAlignment="1" applyProtection="1">
      <alignment horizontal="center"/>
      <protection locked="0"/>
    </xf>
    <xf numFmtId="11" fontId="19" fillId="0" borderId="1" xfId="0" applyNumberFormat="1" applyFont="1" applyFill="1" applyBorder="1" applyAlignment="1">
      <alignment horizontal="center"/>
    </xf>
    <xf numFmtId="1" fontId="0" fillId="0" borderId="1" xfId="0" applyNumberFormat="1" applyFill="1" applyBorder="1" applyAlignment="1" applyProtection="1">
      <alignment horizontal="center"/>
      <protection locked="0"/>
    </xf>
    <xf numFmtId="1" fontId="20" fillId="34" borderId="1" xfId="0" applyNumberFormat="1" applyFont="1" applyFill="1" applyBorder="1" applyAlignment="1" applyProtection="1">
      <alignment horizontal="center"/>
      <protection locked="0"/>
    </xf>
    <xf numFmtId="164" fontId="0" fillId="0" borderId="1" xfId="0" applyNumberFormat="1" applyFill="1" applyBorder="1" applyAlignment="1" applyProtection="1">
      <alignment horizontal="center"/>
      <protection locked="0"/>
    </xf>
    <xf numFmtId="0" fontId="20" fillId="35" borderId="1" xfId="0" applyFont="1" applyFill="1" applyBorder="1" applyAlignment="1" applyProtection="1">
      <alignment horizontal="center"/>
      <protection locked="0"/>
    </xf>
    <xf numFmtId="0" fontId="18" fillId="0" borderId="0" xfId="0" applyFont="1" applyFill="1" applyBorder="1" applyAlignment="1" applyProtection="1">
      <alignment horizontal="center"/>
      <protection locked="0"/>
    </xf>
    <xf numFmtId="0" fontId="0" fillId="0" borderId="0" xfId="0" applyFill="1" applyBorder="1" applyAlignment="1" applyProtection="1">
      <alignment horizontal="center"/>
      <protection locked="0"/>
    </xf>
    <xf numFmtId="0" fontId="19" fillId="0" borderId="0" xfId="0" applyFont="1" applyAlignment="1">
      <alignment horizontal="center"/>
    </xf>
    <xf numFmtId="0" fontId="19" fillId="0" borderId="1" xfId="0" applyFon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1" fillId="0" borderId="11" xfId="0" applyFont="1" applyFill="1" applyBorder="1" applyAlignment="1" applyProtection="1">
      <alignment horizontal="left"/>
      <protection locked="0"/>
    </xf>
    <xf numFmtId="0" fontId="1" fillId="0" borderId="12" xfId="0" applyFont="1" applyFill="1" applyBorder="1" applyAlignment="1" applyProtection="1">
      <alignment horizontal="left"/>
      <protection locked="0"/>
    </xf>
    <xf numFmtId="0" fontId="1" fillId="0" borderId="13" xfId="0" applyFont="1" applyFill="1" applyBorder="1" applyAlignment="1" applyProtection="1">
      <alignment horizontal="left"/>
      <protection locked="0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colors>
    <mruColors>
      <color rgb="FFFF6D6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126334895760819"/>
          <c:y val="8.2376331853702425E-2"/>
          <c:w val="0.81660181582360902"/>
          <c:h val="0.79432403725454404"/>
        </c:manualLayout>
      </c:layout>
      <c:scatterChart>
        <c:scatterStyle val="lineMarker"/>
        <c:varyColors val="0"/>
        <c:ser>
          <c:idx val="0"/>
          <c:order val="0"/>
          <c:tx>
            <c:v>Real Data</c:v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'Weibull Function'!$A$4:$A$67</c:f>
              <c:numCache>
                <c:formatCode>0</c:formatCode>
                <c:ptCount val="64"/>
                <c:pt idx="0">
                  <c:v>-17000</c:v>
                </c:pt>
                <c:pt idx="1">
                  <c:v>-16000</c:v>
                </c:pt>
                <c:pt idx="2">
                  <c:v>-15000</c:v>
                </c:pt>
                <c:pt idx="3">
                  <c:v>-14000</c:v>
                </c:pt>
                <c:pt idx="4">
                  <c:v>-13000</c:v>
                </c:pt>
                <c:pt idx="5">
                  <c:v>-12500</c:v>
                </c:pt>
                <c:pt idx="6">
                  <c:v>-12400</c:v>
                </c:pt>
                <c:pt idx="7">
                  <c:v>-12250</c:v>
                </c:pt>
                <c:pt idx="8">
                  <c:v>-12000</c:v>
                </c:pt>
                <c:pt idx="9">
                  <c:v>-11000</c:v>
                </c:pt>
                <c:pt idx="10">
                  <c:v>-10000</c:v>
                </c:pt>
                <c:pt idx="11">
                  <c:v>-9950</c:v>
                </c:pt>
                <c:pt idx="12">
                  <c:v>-9500</c:v>
                </c:pt>
                <c:pt idx="13">
                  <c:v>-9000</c:v>
                </c:pt>
                <c:pt idx="14">
                  <c:v>-8650</c:v>
                </c:pt>
                <c:pt idx="15">
                  <c:v>-8450</c:v>
                </c:pt>
                <c:pt idx="16">
                  <c:v>-8250</c:v>
                </c:pt>
                <c:pt idx="17">
                  <c:v>-8150</c:v>
                </c:pt>
                <c:pt idx="18">
                  <c:v>-8000</c:v>
                </c:pt>
                <c:pt idx="19">
                  <c:v>-7500</c:v>
                </c:pt>
                <c:pt idx="20">
                  <c:v>-7000</c:v>
                </c:pt>
                <c:pt idx="21">
                  <c:v>-6750</c:v>
                </c:pt>
                <c:pt idx="22">
                  <c:v>-6500</c:v>
                </c:pt>
                <c:pt idx="23">
                  <c:v>-6250</c:v>
                </c:pt>
                <c:pt idx="24">
                  <c:v>-6000</c:v>
                </c:pt>
                <c:pt idx="25">
                  <c:v>-5750</c:v>
                </c:pt>
                <c:pt idx="26">
                  <c:v>-5250</c:v>
                </c:pt>
                <c:pt idx="27">
                  <c:v>-5000</c:v>
                </c:pt>
                <c:pt idx="28">
                  <c:v>-4800</c:v>
                </c:pt>
                <c:pt idx="29">
                  <c:v>-4600</c:v>
                </c:pt>
                <c:pt idx="30">
                  <c:v>-4500</c:v>
                </c:pt>
                <c:pt idx="31">
                  <c:v>-4200</c:v>
                </c:pt>
                <c:pt idx="32">
                  <c:v>-4000</c:v>
                </c:pt>
                <c:pt idx="33">
                  <c:v>-3700</c:v>
                </c:pt>
                <c:pt idx="34">
                  <c:v>-3500</c:v>
                </c:pt>
                <c:pt idx="35">
                  <c:v>-3400</c:v>
                </c:pt>
                <c:pt idx="36">
                  <c:v>-3200</c:v>
                </c:pt>
                <c:pt idx="37">
                  <c:v>-3000</c:v>
                </c:pt>
                <c:pt idx="38">
                  <c:v>-2850</c:v>
                </c:pt>
                <c:pt idx="39">
                  <c:v>-2550</c:v>
                </c:pt>
                <c:pt idx="40">
                  <c:v>-2500</c:v>
                </c:pt>
                <c:pt idx="41">
                  <c:v>-2300</c:v>
                </c:pt>
                <c:pt idx="42">
                  <c:v>-2000</c:v>
                </c:pt>
                <c:pt idx="43">
                  <c:v>-1750</c:v>
                </c:pt>
                <c:pt idx="44">
                  <c:v>-1700</c:v>
                </c:pt>
                <c:pt idx="45">
                  <c:v>-1600</c:v>
                </c:pt>
                <c:pt idx="46">
                  <c:v>-1500</c:v>
                </c:pt>
                <c:pt idx="47">
                  <c:v>-1400</c:v>
                </c:pt>
                <c:pt idx="48">
                  <c:v>-1300</c:v>
                </c:pt>
                <c:pt idx="49">
                  <c:v>-1200</c:v>
                </c:pt>
                <c:pt idx="50">
                  <c:v>-1100</c:v>
                </c:pt>
                <c:pt idx="51">
                  <c:v>-900</c:v>
                </c:pt>
                <c:pt idx="52">
                  <c:v>-800</c:v>
                </c:pt>
                <c:pt idx="53">
                  <c:v>-750</c:v>
                </c:pt>
                <c:pt idx="54">
                  <c:v>-700</c:v>
                </c:pt>
                <c:pt idx="55">
                  <c:v>-600</c:v>
                </c:pt>
                <c:pt idx="56">
                  <c:v>-500</c:v>
                </c:pt>
                <c:pt idx="57">
                  <c:v>-400</c:v>
                </c:pt>
                <c:pt idx="58">
                  <c:v>-225</c:v>
                </c:pt>
                <c:pt idx="59">
                  <c:v>-200</c:v>
                </c:pt>
                <c:pt idx="60">
                  <c:v>-150</c:v>
                </c:pt>
                <c:pt idx="61">
                  <c:v>-100</c:v>
                </c:pt>
                <c:pt idx="62">
                  <c:v>-60</c:v>
                </c:pt>
                <c:pt idx="63">
                  <c:v>-40</c:v>
                </c:pt>
              </c:numCache>
            </c:numRef>
          </c:xVal>
          <c:yVal>
            <c:numRef>
              <c:f>'Weibull Function'!$B$4:$B$67</c:f>
              <c:numCache>
                <c:formatCode>General</c:formatCode>
                <c:ptCount val="6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45C-417B-A1BA-FE2BF1809222}"/>
            </c:ext>
          </c:extLst>
        </c:ser>
        <c:ser>
          <c:idx val="1"/>
          <c:order val="1"/>
          <c:tx>
            <c:v>Power intensity fit</c:v>
          </c:tx>
          <c:spPr>
            <a:ln w="28575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'Weibull Function'!$A$4:$A$67</c:f>
              <c:numCache>
                <c:formatCode>0</c:formatCode>
                <c:ptCount val="64"/>
                <c:pt idx="0">
                  <c:v>-17000</c:v>
                </c:pt>
                <c:pt idx="1">
                  <c:v>-16000</c:v>
                </c:pt>
                <c:pt idx="2">
                  <c:v>-15000</c:v>
                </c:pt>
                <c:pt idx="3">
                  <c:v>-14000</c:v>
                </c:pt>
                <c:pt idx="4">
                  <c:v>-13000</c:v>
                </c:pt>
                <c:pt idx="5">
                  <c:v>-12500</c:v>
                </c:pt>
                <c:pt idx="6">
                  <c:v>-12400</c:v>
                </c:pt>
                <c:pt idx="7">
                  <c:v>-12250</c:v>
                </c:pt>
                <c:pt idx="8">
                  <c:v>-12000</c:v>
                </c:pt>
                <c:pt idx="9">
                  <c:v>-11000</c:v>
                </c:pt>
                <c:pt idx="10">
                  <c:v>-10000</c:v>
                </c:pt>
                <c:pt idx="11">
                  <c:v>-9950</c:v>
                </c:pt>
                <c:pt idx="12">
                  <c:v>-9500</c:v>
                </c:pt>
                <c:pt idx="13">
                  <c:v>-9000</c:v>
                </c:pt>
                <c:pt idx="14">
                  <c:v>-8650</c:v>
                </c:pt>
                <c:pt idx="15">
                  <c:v>-8450</c:v>
                </c:pt>
                <c:pt idx="16">
                  <c:v>-8250</c:v>
                </c:pt>
                <c:pt idx="17">
                  <c:v>-8150</c:v>
                </c:pt>
                <c:pt idx="18">
                  <c:v>-8000</c:v>
                </c:pt>
                <c:pt idx="19">
                  <c:v>-7500</c:v>
                </c:pt>
                <c:pt idx="20">
                  <c:v>-7000</c:v>
                </c:pt>
                <c:pt idx="21">
                  <c:v>-6750</c:v>
                </c:pt>
                <c:pt idx="22">
                  <c:v>-6500</c:v>
                </c:pt>
                <c:pt idx="23">
                  <c:v>-6250</c:v>
                </c:pt>
                <c:pt idx="24">
                  <c:v>-6000</c:v>
                </c:pt>
                <c:pt idx="25">
                  <c:v>-5750</c:v>
                </c:pt>
                <c:pt idx="26">
                  <c:v>-5250</c:v>
                </c:pt>
                <c:pt idx="27">
                  <c:v>-5000</c:v>
                </c:pt>
                <c:pt idx="28">
                  <c:v>-4800</c:v>
                </c:pt>
                <c:pt idx="29">
                  <c:v>-4600</c:v>
                </c:pt>
                <c:pt idx="30">
                  <c:v>-4500</c:v>
                </c:pt>
                <c:pt idx="31">
                  <c:v>-4200</c:v>
                </c:pt>
                <c:pt idx="32">
                  <c:v>-4000</c:v>
                </c:pt>
                <c:pt idx="33">
                  <c:v>-3700</c:v>
                </c:pt>
                <c:pt idx="34">
                  <c:v>-3500</c:v>
                </c:pt>
                <c:pt idx="35">
                  <c:v>-3400</c:v>
                </c:pt>
                <c:pt idx="36">
                  <c:v>-3200</c:v>
                </c:pt>
                <c:pt idx="37">
                  <c:v>-3000</c:v>
                </c:pt>
                <c:pt idx="38">
                  <c:v>-2850</c:v>
                </c:pt>
                <c:pt idx="39">
                  <c:v>-2550</c:v>
                </c:pt>
                <c:pt idx="40">
                  <c:v>-2500</c:v>
                </c:pt>
                <c:pt idx="41">
                  <c:v>-2300</c:v>
                </c:pt>
                <c:pt idx="42">
                  <c:v>-2000</c:v>
                </c:pt>
                <c:pt idx="43">
                  <c:v>-1750</c:v>
                </c:pt>
                <c:pt idx="44">
                  <c:v>-1700</c:v>
                </c:pt>
                <c:pt idx="45">
                  <c:v>-1600</c:v>
                </c:pt>
                <c:pt idx="46">
                  <c:v>-1500</c:v>
                </c:pt>
                <c:pt idx="47">
                  <c:v>-1400</c:v>
                </c:pt>
                <c:pt idx="48">
                  <c:v>-1300</c:v>
                </c:pt>
                <c:pt idx="49">
                  <c:v>-1200</c:v>
                </c:pt>
                <c:pt idx="50">
                  <c:v>-1100</c:v>
                </c:pt>
                <c:pt idx="51">
                  <c:v>-900</c:v>
                </c:pt>
                <c:pt idx="52">
                  <c:v>-800</c:v>
                </c:pt>
                <c:pt idx="53">
                  <c:v>-750</c:v>
                </c:pt>
                <c:pt idx="54">
                  <c:v>-700</c:v>
                </c:pt>
                <c:pt idx="55">
                  <c:v>-600</c:v>
                </c:pt>
                <c:pt idx="56">
                  <c:v>-500</c:v>
                </c:pt>
                <c:pt idx="57">
                  <c:v>-400</c:v>
                </c:pt>
                <c:pt idx="58">
                  <c:v>-225</c:v>
                </c:pt>
                <c:pt idx="59">
                  <c:v>-200</c:v>
                </c:pt>
                <c:pt idx="60">
                  <c:v>-150</c:v>
                </c:pt>
                <c:pt idx="61">
                  <c:v>-100</c:v>
                </c:pt>
                <c:pt idx="62">
                  <c:v>-60</c:v>
                </c:pt>
                <c:pt idx="63">
                  <c:v>-40</c:v>
                </c:pt>
              </c:numCache>
            </c:numRef>
          </c:xVal>
          <c:yVal>
            <c:numRef>
              <c:f>'Weibull Function'!$D$4:$D$67</c:f>
              <c:numCache>
                <c:formatCode>0.00</c:formatCode>
                <c:ptCount val="64"/>
                <c:pt idx="0">
                  <c:v>0</c:v>
                </c:pt>
                <c:pt idx="1">
                  <c:v>0.20236494920173304</c:v>
                </c:pt>
                <c:pt idx="2">
                  <c:v>0.81088470927532064</c:v>
                </c:pt>
                <c:pt idx="3">
                  <c:v>1.8263686323029256</c:v>
                </c:pt>
                <c:pt idx="4">
                  <c:v>3.2492485202120682</c:v>
                </c:pt>
                <c:pt idx="5">
                  <c:v>4.1135593542528017</c:v>
                </c:pt>
                <c:pt idx="6">
                  <c:v>4.2986553260844138</c:v>
                </c:pt>
                <c:pt idx="7">
                  <c:v>4.5839464998090342</c:v>
                </c:pt>
                <c:pt idx="8">
                  <c:v>5.0798261959803774</c:v>
                </c:pt>
                <c:pt idx="9">
                  <c:v>7.3183345400303139</c:v>
                </c:pt>
                <c:pt idx="10">
                  <c:v>9.9649633790716141</c:v>
                </c:pt>
                <c:pt idx="11">
                  <c:v>10.108010961457786</c:v>
                </c:pt>
                <c:pt idx="12">
                  <c:v>11.441373990367362</c:v>
                </c:pt>
                <c:pt idx="13">
                  <c:v>13.019873016887376</c:v>
                </c:pt>
                <c:pt idx="14">
                  <c:v>14.185573943875726</c:v>
                </c:pt>
                <c:pt idx="15">
                  <c:v>14.874154003014961</c:v>
                </c:pt>
                <c:pt idx="16">
                  <c:v>15.579073653525674</c:v>
                </c:pt>
                <c:pt idx="17">
                  <c:v>15.937661126014742</c:v>
                </c:pt>
                <c:pt idx="18">
                  <c:v>16.483202225573429</c:v>
                </c:pt>
                <c:pt idx="19">
                  <c:v>18.368062945158687</c:v>
                </c:pt>
                <c:pt idx="20">
                  <c:v>20.355073367920134</c:v>
                </c:pt>
                <c:pt idx="21">
                  <c:v>21.386888900784903</c:v>
                </c:pt>
                <c:pt idx="22">
                  <c:v>22.444246795390491</c:v>
                </c:pt>
                <c:pt idx="23">
                  <c:v>23.527148613713997</c:v>
                </c:pt>
                <c:pt idx="24">
                  <c:v>24.635595881061981</c:v>
                </c:pt>
                <c:pt idx="25">
                  <c:v>25.76959008775513</c:v>
                </c:pt>
                <c:pt idx="26">
                  <c:v>28.114225114852687</c:v>
                </c:pt>
                <c:pt idx="27">
                  <c:v>29.324868754599517</c:v>
                </c:pt>
                <c:pt idx="28">
                  <c:v>30.311781459921342</c:v>
                </c:pt>
                <c:pt idx="29">
                  <c:v>31.315048503359108</c:v>
                </c:pt>
                <c:pt idx="30">
                  <c:v>31.822815113174105</c:v>
                </c:pt>
                <c:pt idx="31">
                  <c:v>33.370648293047786</c:v>
                </c:pt>
                <c:pt idx="32">
                  <c:v>34.422982356942398</c:v>
                </c:pt>
                <c:pt idx="33">
                  <c:v>36.032152977561381</c:v>
                </c:pt>
                <c:pt idx="34">
                  <c:v>37.125380661816976</c:v>
                </c:pt>
                <c:pt idx="35">
                  <c:v>37.678128918294831</c:v>
                </c:pt>
                <c:pt idx="36">
                  <c:v>38.795894642881372</c:v>
                </c:pt>
                <c:pt idx="37">
                  <c:v>39.930019820391436</c:v>
                </c:pt>
                <c:pt idx="38">
                  <c:v>40.791349954144373</c:v>
                </c:pt>
                <c:pt idx="39">
                  <c:v>42.541618799758361</c:v>
                </c:pt>
                <c:pt idx="40">
                  <c:v>42.836909269812573</c:v>
                </c:pt>
                <c:pt idx="41">
                  <c:v>44.028297181484056</c:v>
                </c:pt>
                <c:pt idx="42">
                  <c:v>45.846058116717593</c:v>
                </c:pt>
                <c:pt idx="43">
                  <c:v>47.388982575235893</c:v>
                </c:pt>
                <c:pt idx="44">
                  <c:v>47.700635608038681</c:v>
                </c:pt>
                <c:pt idx="45">
                  <c:v>48.327009882866967</c:v>
                </c:pt>
                <c:pt idx="46">
                  <c:v>48.957475159633944</c:v>
                </c:pt>
                <c:pt idx="47">
                  <c:v>49.592031505528062</c:v>
                </c:pt>
                <c:pt idx="48">
                  <c:v>50.230678987306781</c:v>
                </c:pt>
                <c:pt idx="49">
                  <c:v>50.873417671302136</c:v>
                </c:pt>
                <c:pt idx="50">
                  <c:v>51.520247623425966</c:v>
                </c:pt>
                <c:pt idx="51">
                  <c:v>52.826181593637834</c:v>
                </c:pt>
                <c:pt idx="52">
                  <c:v>53.485285741496313</c:v>
                </c:pt>
                <c:pt idx="53">
                  <c:v>53.816372134303094</c:v>
                </c:pt>
                <c:pt idx="54">
                  <c:v>54.148481417034212</c:v>
                </c:pt>
                <c:pt idx="55">
                  <c:v>54.815768684140458</c:v>
                </c:pt>
                <c:pt idx="56">
                  <c:v>55.487147606314061</c:v>
                </c:pt>
                <c:pt idx="57">
                  <c:v>56.162618246669055</c:v>
                </c:pt>
                <c:pt idx="58">
                  <c:v>57.354537752643324</c:v>
                </c:pt>
                <c:pt idx="59">
                  <c:v>57.525834932482098</c:v>
                </c:pt>
                <c:pt idx="60">
                  <c:v>57.86919652536605</c:v>
                </c:pt>
                <c:pt idx="61">
                  <c:v>58.213581102284323</c:v>
                </c:pt>
                <c:pt idx="62">
                  <c:v>58.489825317492858</c:v>
                </c:pt>
                <c:pt idx="63">
                  <c:v>58.628192944339041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45C-417B-A1BA-FE2BF18092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1122704"/>
        <c:axId val="291123264"/>
      </c:scatterChart>
      <c:valAx>
        <c:axId val="291122704"/>
        <c:scaling>
          <c:orientation val="minMax"/>
          <c:max val="0"/>
          <c:min val="-20000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it-IT" sz="1000"/>
                  <a:t>Time (years to the past)</a:t>
                </a:r>
              </a:p>
            </c:rich>
          </c:tx>
          <c:layout>
            <c:manualLayout>
              <c:xMode val="edge"/>
              <c:yMode val="edge"/>
              <c:x val="0.43142613560166465"/>
              <c:y val="0.9284930520808666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1123264"/>
        <c:crossesAt val="1.0000000000000015E-4"/>
        <c:crossBetween val="midCat"/>
      </c:valAx>
      <c:valAx>
        <c:axId val="29112326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it-IT" sz="1000"/>
                  <a:t>Cumulative number of eruptions</a:t>
                </a:r>
              </a:p>
            </c:rich>
          </c:tx>
          <c:layout>
            <c:manualLayout>
              <c:xMode val="edge"/>
              <c:yMode val="edge"/>
              <c:x val="3.1862750732800704E-2"/>
              <c:y val="0.2698415540866759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 anchor="t" anchorCtr="0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1122704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9314009661836018"/>
          <c:y val="0.1243852210781352"/>
          <c:w val="0.20861283643892425"/>
          <c:h val="0.15218040888701626"/>
        </c:manualLayout>
      </c:layout>
      <c:overlay val="0"/>
      <c:spPr>
        <a:ln>
          <a:solidFill>
            <a:schemeClr val="tx1"/>
          </a:solidFill>
        </a:ln>
      </c:spPr>
      <c:txPr>
        <a:bodyPr/>
        <a:lstStyle/>
        <a:p>
          <a:pPr>
            <a:defRPr sz="1000"/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78" r="0.75000000000000178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304800</xdr:colOff>
      <xdr:row>8</xdr:row>
      <xdr:rowOff>57150</xdr:rowOff>
    </xdr:from>
    <xdr:to>
      <xdr:col>21</xdr:col>
      <xdr:colOff>352425</xdr:colOff>
      <xdr:row>33</xdr:row>
      <xdr:rowOff>171450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3"/>
  <sheetViews>
    <sheetView tabSelected="1" workbookViewId="0">
      <selection sqref="A1:K1"/>
    </sheetView>
  </sheetViews>
  <sheetFormatPr defaultColWidth="8.85546875" defaultRowHeight="15" x14ac:dyDescent="0.25"/>
  <cols>
    <col min="1" max="1" width="15.85546875" style="24" bestFit="1" customWidth="1"/>
    <col min="2" max="2" width="20.5703125" style="24" bestFit="1" customWidth="1"/>
    <col min="3" max="3" width="20.140625" style="24" bestFit="1" customWidth="1"/>
    <col min="4" max="4" width="8.85546875" style="3"/>
    <col min="5" max="5" width="11.42578125" style="25" customWidth="1"/>
    <col min="6" max="6" width="8.85546875" style="2"/>
    <col min="7" max="7" width="14.42578125" style="2" customWidth="1"/>
    <col min="8" max="8" width="13.28515625" style="2" bestFit="1" customWidth="1"/>
    <col min="9" max="9" width="11.42578125" style="2" customWidth="1"/>
    <col min="10" max="11" width="8.85546875" style="2"/>
    <col min="12" max="12" width="10.5703125" style="2" customWidth="1"/>
    <col min="13" max="13" width="10.85546875" style="2" customWidth="1"/>
    <col min="14" max="19" width="8.85546875" style="2"/>
    <col min="20" max="20" width="15.42578125" style="2" customWidth="1"/>
    <col min="21" max="16384" width="8.85546875" style="2"/>
  </cols>
  <sheetData>
    <row r="1" spans="1:20" ht="15.75" thickBot="1" x14ac:dyDescent="0.3">
      <c r="A1" s="29" t="s">
        <v>11</v>
      </c>
      <c r="B1" s="30"/>
      <c r="C1" s="30"/>
      <c r="D1" s="30"/>
      <c r="E1" s="30"/>
      <c r="F1" s="30"/>
      <c r="G1" s="30"/>
      <c r="H1" s="30"/>
      <c r="I1" s="30"/>
      <c r="J1" s="30"/>
      <c r="K1" s="31"/>
    </row>
    <row r="2" spans="1:20" ht="15.75" x14ac:dyDescent="0.25">
      <c r="A2" s="23"/>
    </row>
    <row r="3" spans="1:20" x14ac:dyDescent="0.25">
      <c r="A3" s="4" t="s">
        <v>8</v>
      </c>
      <c r="B3" s="9" t="s">
        <v>9</v>
      </c>
      <c r="C3" s="22" t="s">
        <v>10</v>
      </c>
      <c r="D3" s="11" t="s">
        <v>0</v>
      </c>
      <c r="E3" s="12" t="s">
        <v>1</v>
      </c>
      <c r="G3" s="13" t="s">
        <v>4</v>
      </c>
      <c r="H3" s="15">
        <v>2.0025373797658954</v>
      </c>
      <c r="T3" s="5"/>
    </row>
    <row r="4" spans="1:20" x14ac:dyDescent="0.25">
      <c r="A4" s="19">
        <v>-17000</v>
      </c>
      <c r="B4" s="17">
        <v>1</v>
      </c>
      <c r="C4" s="21">
        <f>(H$3/H$4)*(((A4-H$5)/H$4)^(H$3-1))</f>
        <v>0</v>
      </c>
      <c r="D4" s="27">
        <f>IF(A4="","",((A4-H$5)/H$4)^(H$3))</f>
        <v>0</v>
      </c>
      <c r="E4" s="18">
        <f>IF(B4="",0,(B4-D4)^2)</f>
        <v>1</v>
      </c>
      <c r="G4" s="13" t="s">
        <v>2</v>
      </c>
      <c r="H4" s="15">
        <v>2220.7146723409683</v>
      </c>
    </row>
    <row r="5" spans="1:20" x14ac:dyDescent="0.25">
      <c r="A5" s="19">
        <v>-16000</v>
      </c>
      <c r="B5" s="17">
        <v>2</v>
      </c>
      <c r="C5" s="21">
        <f t="shared" ref="C5:C70" si="0">(H$3/H$4)*(((A5-H$5)/H$4)^(H$3-1))</f>
        <v>4.0524337513089695E-4</v>
      </c>
      <c r="D5" s="27">
        <f t="shared" ref="D5:D70" si="1">IF(A5="","",((A5-H$5)/H$4)^(H$3))</f>
        <v>0.20236494920173304</v>
      </c>
      <c r="E5" s="18">
        <f t="shared" ref="E5:E67" si="2">IF(B5="",0,(B5-D5)^2)</f>
        <v>3.2314917758584882</v>
      </c>
      <c r="G5" s="13" t="s">
        <v>5</v>
      </c>
      <c r="H5" s="20">
        <v>-17000</v>
      </c>
      <c r="I5" s="2" t="s">
        <v>6</v>
      </c>
    </row>
    <row r="6" spans="1:20" x14ac:dyDescent="0.25">
      <c r="A6" s="19">
        <v>-15000</v>
      </c>
      <c r="B6" s="17">
        <v>3</v>
      </c>
      <c r="C6" s="21">
        <f t="shared" si="0"/>
        <v>8.1191347050221525E-4</v>
      </c>
      <c r="D6" s="27">
        <f t="shared" si="1"/>
        <v>0.81088470927532064</v>
      </c>
      <c r="E6" s="18">
        <f t="shared" si="2"/>
        <v>4.7922257560845969</v>
      </c>
      <c r="G6" s="3"/>
      <c r="H6" s="3"/>
    </row>
    <row r="7" spans="1:20" x14ac:dyDescent="0.25">
      <c r="A7" s="19">
        <v>-14000</v>
      </c>
      <c r="B7" s="17">
        <v>4</v>
      </c>
      <c r="C7" s="21">
        <f t="shared" si="0"/>
        <v>1.2191238184728408E-3</v>
      </c>
      <c r="D7" s="27">
        <f t="shared" si="1"/>
        <v>1.8263686323029256</v>
      </c>
      <c r="E7" s="18">
        <f t="shared" si="2"/>
        <v>4.7246733226366544</v>
      </c>
      <c r="G7" s="14" t="s">
        <v>3</v>
      </c>
      <c r="H7" s="16">
        <f>SUM(E4:E471)</f>
        <v>267.36519492920041</v>
      </c>
      <c r="I7" s="6" t="s">
        <v>7</v>
      </c>
    </row>
    <row r="8" spans="1:20" x14ac:dyDescent="0.25">
      <c r="A8" s="19">
        <v>-13000</v>
      </c>
      <c r="B8" s="17">
        <v>5</v>
      </c>
      <c r="C8" s="21">
        <f t="shared" si="0"/>
        <v>1.6266854044684218E-3</v>
      </c>
      <c r="D8" s="27">
        <f t="shared" si="1"/>
        <v>3.2492485202120682</v>
      </c>
      <c r="E8" s="18">
        <f t="shared" si="2"/>
        <v>3.0651307439796329</v>
      </c>
      <c r="G8" s="7"/>
      <c r="I8" s="7"/>
    </row>
    <row r="9" spans="1:20" x14ac:dyDescent="0.25">
      <c r="A9" s="19">
        <v>-12500</v>
      </c>
      <c r="B9" s="17">
        <v>6</v>
      </c>
      <c r="C9" s="21">
        <f t="shared" si="0"/>
        <v>1.8305680823948653E-3</v>
      </c>
      <c r="D9" s="27">
        <f t="shared" si="1"/>
        <v>4.1135593542528017</v>
      </c>
      <c r="E9" s="18">
        <f t="shared" si="2"/>
        <v>3.5586583099271065</v>
      </c>
    </row>
    <row r="10" spans="1:20" x14ac:dyDescent="0.25">
      <c r="A10" s="19">
        <v>-12400</v>
      </c>
      <c r="B10" s="17">
        <v>7</v>
      </c>
      <c r="C10" s="21">
        <f t="shared" si="0"/>
        <v>1.8713517333073459E-3</v>
      </c>
      <c r="D10" s="27">
        <f t="shared" si="1"/>
        <v>4.2986553260844138</v>
      </c>
      <c r="E10" s="18">
        <f t="shared" si="2"/>
        <v>7.2972630472921045</v>
      </c>
    </row>
    <row r="11" spans="1:20" x14ac:dyDescent="0.25">
      <c r="A11" s="19">
        <v>-12250</v>
      </c>
      <c r="B11" s="17">
        <v>8</v>
      </c>
      <c r="C11" s="21">
        <f t="shared" si="0"/>
        <v>1.9325314132030802E-3</v>
      </c>
      <c r="D11" s="27">
        <f t="shared" si="1"/>
        <v>4.5839464998090342</v>
      </c>
      <c r="E11" s="18">
        <f t="shared" si="2"/>
        <v>11.669421516166949</v>
      </c>
    </row>
    <row r="12" spans="1:20" x14ac:dyDescent="0.25">
      <c r="A12" s="19">
        <v>-12000</v>
      </c>
      <c r="B12" s="17">
        <v>9</v>
      </c>
      <c r="C12" s="21">
        <f t="shared" si="0"/>
        <v>2.03450836803294E-3</v>
      </c>
      <c r="D12" s="27">
        <f t="shared" si="1"/>
        <v>5.0798261959803774</v>
      </c>
      <c r="E12" s="18">
        <f t="shared" si="2"/>
        <v>15.367762653721678</v>
      </c>
    </row>
    <row r="13" spans="1:20" x14ac:dyDescent="0.25">
      <c r="A13" s="19">
        <v>-11000</v>
      </c>
      <c r="B13" s="17">
        <v>10</v>
      </c>
      <c r="C13" s="21">
        <f t="shared" si="0"/>
        <v>2.4425397456737589E-3</v>
      </c>
      <c r="D13" s="27">
        <f t="shared" si="1"/>
        <v>7.3183345400303139</v>
      </c>
      <c r="E13" s="18">
        <f t="shared" si="2"/>
        <v>7.1913296391944277</v>
      </c>
    </row>
    <row r="14" spans="1:20" x14ac:dyDescent="0.25">
      <c r="A14" s="19">
        <v>-10000</v>
      </c>
      <c r="B14" s="17">
        <v>11</v>
      </c>
      <c r="C14" s="21">
        <f t="shared" si="0"/>
        <v>2.8507445220841677E-3</v>
      </c>
      <c r="D14" s="27">
        <f t="shared" si="1"/>
        <v>9.9649633790716141</v>
      </c>
      <c r="E14" s="18">
        <f t="shared" si="2"/>
        <v>1.0713008066628511</v>
      </c>
    </row>
    <row r="15" spans="1:20" x14ac:dyDescent="0.25">
      <c r="A15" s="19">
        <v>-9950</v>
      </c>
      <c r="B15" s="17">
        <v>12</v>
      </c>
      <c r="C15" s="21">
        <f t="shared" si="0"/>
        <v>2.8711588348088839E-3</v>
      </c>
      <c r="D15" s="27">
        <f t="shared" si="1"/>
        <v>10.108010961457786</v>
      </c>
      <c r="E15" s="18">
        <f t="shared" si="2"/>
        <v>3.5796225219638895</v>
      </c>
    </row>
    <row r="16" spans="1:20" x14ac:dyDescent="0.25">
      <c r="A16" s="19">
        <v>-9500</v>
      </c>
      <c r="B16" s="17">
        <v>13</v>
      </c>
      <c r="C16" s="21">
        <f t="shared" si="0"/>
        <v>3.0549038788789231E-3</v>
      </c>
      <c r="D16" s="27">
        <f t="shared" si="1"/>
        <v>11.441373990367362</v>
      </c>
      <c r="E16" s="18">
        <f t="shared" si="2"/>
        <v>2.4293150379033603</v>
      </c>
    </row>
    <row r="17" spans="1:9" x14ac:dyDescent="0.25">
      <c r="A17" s="19">
        <v>-9000</v>
      </c>
      <c r="B17" s="17">
        <v>14</v>
      </c>
      <c r="C17" s="21">
        <f t="shared" si="0"/>
        <v>3.2590977995152915E-3</v>
      </c>
      <c r="D17" s="27">
        <f t="shared" si="1"/>
        <v>13.019873016887376</v>
      </c>
      <c r="E17" s="18">
        <f t="shared" si="2"/>
        <v>0.9606489030254548</v>
      </c>
    </row>
    <row r="18" spans="1:9" x14ac:dyDescent="0.25">
      <c r="A18" s="19">
        <v>-8650</v>
      </c>
      <c r="B18" s="17">
        <v>15</v>
      </c>
      <c r="C18" s="21">
        <f t="shared" si="0"/>
        <v>3.4020529432388339E-3</v>
      </c>
      <c r="D18" s="27">
        <f t="shared" si="1"/>
        <v>14.185573943875726</v>
      </c>
      <c r="E18" s="18">
        <f t="shared" si="2"/>
        <v>0.66328980089413947</v>
      </c>
    </row>
    <row r="19" spans="1:9" x14ac:dyDescent="0.25">
      <c r="A19" s="19">
        <v>-8450</v>
      </c>
      <c r="B19" s="17">
        <v>16</v>
      </c>
      <c r="C19" s="21">
        <f t="shared" si="0"/>
        <v>3.4837484658984774E-3</v>
      </c>
      <c r="D19" s="27">
        <f t="shared" si="1"/>
        <v>14.874154003014961</v>
      </c>
      <c r="E19" s="18">
        <f t="shared" si="2"/>
        <v>1.2675292089272354</v>
      </c>
      <c r="G19" s="1"/>
      <c r="H19" s="10"/>
      <c r="I19" s="1"/>
    </row>
    <row r="20" spans="1:9" x14ac:dyDescent="0.25">
      <c r="A20" s="19">
        <v>-8250</v>
      </c>
      <c r="B20" s="17">
        <v>17</v>
      </c>
      <c r="C20" s="21">
        <f t="shared" si="0"/>
        <v>3.5654488380927087E-3</v>
      </c>
      <c r="D20" s="27">
        <f t="shared" si="1"/>
        <v>15.579073653525674</v>
      </c>
      <c r="E20" s="18">
        <f t="shared" si="2"/>
        <v>2.019031682104877</v>
      </c>
    </row>
    <row r="21" spans="1:9" x14ac:dyDescent="0.25">
      <c r="A21" s="19">
        <v>-8150</v>
      </c>
      <c r="B21" s="17">
        <v>18</v>
      </c>
      <c r="C21" s="21">
        <f t="shared" si="0"/>
        <v>3.6063008080097544E-3</v>
      </c>
      <c r="D21" s="27">
        <f t="shared" si="1"/>
        <v>15.937661126014742</v>
      </c>
      <c r="E21" s="18">
        <f t="shared" si="2"/>
        <v>4.2532416311507815</v>
      </c>
    </row>
    <row r="22" spans="1:9" x14ac:dyDescent="0.25">
      <c r="A22" s="19">
        <v>-8000</v>
      </c>
      <c r="B22" s="17">
        <v>19</v>
      </c>
      <c r="C22" s="21">
        <f t="shared" si="0"/>
        <v>3.6675809549945753E-3</v>
      </c>
      <c r="D22" s="27">
        <f t="shared" si="1"/>
        <v>16.483202225573429</v>
      </c>
      <c r="E22" s="18">
        <f t="shared" si="2"/>
        <v>6.3342710373585422</v>
      </c>
    </row>
    <row r="23" spans="1:9" x14ac:dyDescent="0.25">
      <c r="A23" s="19">
        <v>-7500</v>
      </c>
      <c r="B23" s="17">
        <v>20</v>
      </c>
      <c r="C23" s="21">
        <f t="shared" si="0"/>
        <v>3.8718665938498012E-3</v>
      </c>
      <c r="D23" s="27">
        <f t="shared" si="1"/>
        <v>18.368062945158687</v>
      </c>
      <c r="E23" s="18">
        <f t="shared" si="2"/>
        <v>2.6632185509641371</v>
      </c>
      <c r="F23" s="8"/>
    </row>
    <row r="24" spans="1:9" x14ac:dyDescent="0.25">
      <c r="A24" s="19">
        <v>-7000</v>
      </c>
      <c r="B24" s="17">
        <v>21</v>
      </c>
      <c r="C24" s="21">
        <f t="shared" si="0"/>
        <v>4.0761795287137343E-3</v>
      </c>
      <c r="D24" s="27">
        <f t="shared" si="1"/>
        <v>20.355073367920134</v>
      </c>
      <c r="E24" s="18">
        <f t="shared" si="2"/>
        <v>0.41593036076587842</v>
      </c>
      <c r="F24" s="8"/>
    </row>
    <row r="25" spans="1:9" x14ac:dyDescent="0.25">
      <c r="A25" s="19">
        <v>-6750</v>
      </c>
      <c r="B25" s="17">
        <v>22</v>
      </c>
      <c r="C25" s="21">
        <f t="shared" si="0"/>
        <v>4.1783458010460585E-3</v>
      </c>
      <c r="D25" s="27">
        <f t="shared" si="1"/>
        <v>21.386888900784903</v>
      </c>
      <c r="E25" s="18">
        <f t="shared" si="2"/>
        <v>0.37590521998074394</v>
      </c>
      <c r="F25" s="1"/>
    </row>
    <row r="26" spans="1:9" x14ac:dyDescent="0.25">
      <c r="A26" s="19">
        <v>-6500</v>
      </c>
      <c r="B26" s="17">
        <v>23</v>
      </c>
      <c r="C26" s="21">
        <f t="shared" si="0"/>
        <v>4.2805183969962255E-3</v>
      </c>
      <c r="D26" s="27">
        <f t="shared" si="1"/>
        <v>22.444246795390491</v>
      </c>
      <c r="E26" s="18">
        <f t="shared" si="2"/>
        <v>0.30886162443373882</v>
      </c>
      <c r="F26" s="1"/>
    </row>
    <row r="27" spans="1:9" x14ac:dyDescent="0.25">
      <c r="A27" s="19">
        <v>-6250</v>
      </c>
      <c r="B27" s="17">
        <v>24</v>
      </c>
      <c r="C27" s="21">
        <f t="shared" si="0"/>
        <v>4.3826971663506646E-3</v>
      </c>
      <c r="D27" s="27">
        <f t="shared" si="1"/>
        <v>23.527148613713997</v>
      </c>
      <c r="E27" s="18">
        <f t="shared" si="2"/>
        <v>0.2235884335125945</v>
      </c>
      <c r="F27" s="1"/>
    </row>
    <row r="28" spans="1:9" x14ac:dyDescent="0.25">
      <c r="A28" s="19">
        <v>-6000</v>
      </c>
      <c r="B28" s="17">
        <v>25</v>
      </c>
      <c r="C28" s="21">
        <f t="shared" si="0"/>
        <v>4.48488196587576E-3</v>
      </c>
      <c r="D28" s="27">
        <f t="shared" si="1"/>
        <v>24.635595881061981</v>
      </c>
      <c r="E28" s="18">
        <f t="shared" si="2"/>
        <v>0.13279036189899385</v>
      </c>
      <c r="F28" s="1"/>
    </row>
    <row r="29" spans="1:9" x14ac:dyDescent="0.25">
      <c r="A29" s="19">
        <v>-5750</v>
      </c>
      <c r="B29" s="17">
        <v>26</v>
      </c>
      <c r="C29" s="21">
        <f t="shared" si="0"/>
        <v>4.5870726588421642E-3</v>
      </c>
      <c r="D29" s="27">
        <f t="shared" si="1"/>
        <v>25.76959008775513</v>
      </c>
      <c r="E29" s="18">
        <f t="shared" si="2"/>
        <v>5.3088727660688569E-2</v>
      </c>
      <c r="F29" s="1"/>
    </row>
    <row r="30" spans="1:9" x14ac:dyDescent="0.25">
      <c r="A30" s="19">
        <v>-5250</v>
      </c>
      <c r="B30" s="17">
        <v>27</v>
      </c>
      <c r="C30" s="21">
        <f t="shared" si="0"/>
        <v>4.7914712081400549E-3</v>
      </c>
      <c r="D30" s="27">
        <f t="shared" si="1"/>
        <v>28.114225114852687</v>
      </c>
      <c r="E30" s="18">
        <f t="shared" si="2"/>
        <v>1.2414976065684828</v>
      </c>
      <c r="F30" s="1"/>
    </row>
    <row r="31" spans="1:9" x14ac:dyDescent="0.25">
      <c r="A31" s="19">
        <v>-5000</v>
      </c>
      <c r="B31" s="17">
        <v>28</v>
      </c>
      <c r="C31" s="21">
        <f t="shared" si="0"/>
        <v>4.8936788198178744E-3</v>
      </c>
      <c r="D31" s="27">
        <f t="shared" si="1"/>
        <v>29.324868754599517</v>
      </c>
      <c r="E31" s="18">
        <f t="shared" si="2"/>
        <v>1.7552772169140765</v>
      </c>
      <c r="F31" s="1"/>
    </row>
    <row r="32" spans="1:9" x14ac:dyDescent="0.25">
      <c r="A32" s="19">
        <v>-4800</v>
      </c>
      <c r="B32" s="17">
        <v>29</v>
      </c>
      <c r="C32" s="21">
        <f t="shared" si="0"/>
        <v>4.975448804982568E-3</v>
      </c>
      <c r="D32" s="27">
        <f t="shared" si="1"/>
        <v>30.311781459921342</v>
      </c>
      <c r="E32" s="18">
        <f t="shared" si="2"/>
        <v>1.7207705985933668</v>
      </c>
      <c r="F32" s="1"/>
    </row>
    <row r="33" spans="1:5" x14ac:dyDescent="0.25">
      <c r="A33" s="19">
        <v>-4600</v>
      </c>
      <c r="B33" s="17">
        <v>30</v>
      </c>
      <c r="C33" s="21">
        <f t="shared" si="0"/>
        <v>5.0572221917063427E-3</v>
      </c>
      <c r="D33" s="27">
        <f t="shared" si="1"/>
        <v>31.315048503359108</v>
      </c>
      <c r="E33" s="18">
        <f t="shared" si="2"/>
        <v>1.7293525661870304</v>
      </c>
    </row>
    <row r="34" spans="1:5" x14ac:dyDescent="0.25">
      <c r="A34" s="19">
        <v>-4500</v>
      </c>
      <c r="B34" s="17">
        <v>31</v>
      </c>
      <c r="C34" s="21">
        <f t="shared" si="0"/>
        <v>5.098110143480817E-3</v>
      </c>
      <c r="D34" s="27">
        <f t="shared" si="1"/>
        <v>31.822815113174105</v>
      </c>
      <c r="E34" s="18">
        <f t="shared" si="2"/>
        <v>0.67702471046771528</v>
      </c>
    </row>
    <row r="35" spans="1:5" x14ac:dyDescent="0.25">
      <c r="A35" s="19">
        <v>-4200</v>
      </c>
      <c r="B35" s="17">
        <v>32</v>
      </c>
      <c r="C35" s="21">
        <f t="shared" si="0"/>
        <v>5.2207789526444656E-3</v>
      </c>
      <c r="D35" s="27">
        <f t="shared" si="1"/>
        <v>33.370648293047786</v>
      </c>
      <c r="E35" s="18">
        <f t="shared" si="2"/>
        <v>1.8786767432348097</v>
      </c>
    </row>
    <row r="36" spans="1:5" x14ac:dyDescent="0.25">
      <c r="A36" s="19">
        <v>-4000</v>
      </c>
      <c r="B36" s="17">
        <v>33</v>
      </c>
      <c r="C36" s="21">
        <f t="shared" si="0"/>
        <v>5.3025622225230037E-3</v>
      </c>
      <c r="D36" s="27">
        <f t="shared" si="1"/>
        <v>34.422982356942398</v>
      </c>
      <c r="E36" s="18">
        <f t="shared" si="2"/>
        <v>2.0248787881693437</v>
      </c>
    </row>
    <row r="37" spans="1:5" x14ac:dyDescent="0.25">
      <c r="A37" s="19">
        <v>-3700</v>
      </c>
      <c r="B37" s="17">
        <v>34</v>
      </c>
      <c r="C37" s="21">
        <f t="shared" si="0"/>
        <v>5.4252430985721554E-3</v>
      </c>
      <c r="D37" s="27">
        <f t="shared" si="1"/>
        <v>36.032152977561381</v>
      </c>
      <c r="E37" s="18">
        <f t="shared" si="2"/>
        <v>4.1296457242115876</v>
      </c>
    </row>
    <row r="38" spans="1:5" x14ac:dyDescent="0.25">
      <c r="A38" s="19">
        <v>-3500</v>
      </c>
      <c r="B38" s="17">
        <v>35</v>
      </c>
      <c r="C38" s="21">
        <f t="shared" si="0"/>
        <v>5.5070342602464017E-3</v>
      </c>
      <c r="D38" s="27">
        <f t="shared" si="1"/>
        <v>37.125380661816976</v>
      </c>
      <c r="E38" s="18">
        <f t="shared" si="2"/>
        <v>4.5172429576255677</v>
      </c>
    </row>
    <row r="39" spans="1:5" x14ac:dyDescent="0.25">
      <c r="A39" s="19">
        <v>-3400</v>
      </c>
      <c r="B39" s="17">
        <v>36</v>
      </c>
      <c r="C39" s="21">
        <f t="shared" si="0"/>
        <v>5.5479309969502771E-3</v>
      </c>
      <c r="D39" s="27">
        <f t="shared" si="1"/>
        <v>37.678128918294831</v>
      </c>
      <c r="E39" s="18">
        <f t="shared" si="2"/>
        <v>2.8161166664173809</v>
      </c>
    </row>
    <row r="40" spans="1:5" x14ac:dyDescent="0.25">
      <c r="A40" s="19">
        <v>-3200</v>
      </c>
      <c r="B40" s="17">
        <v>37</v>
      </c>
      <c r="C40" s="21">
        <f t="shared" si="0"/>
        <v>5.6297267539006804E-3</v>
      </c>
      <c r="D40" s="27">
        <f t="shared" si="1"/>
        <v>38.795894642881372</v>
      </c>
      <c r="E40" s="18">
        <f t="shared" si="2"/>
        <v>3.2252375683300101</v>
      </c>
    </row>
    <row r="41" spans="1:5" x14ac:dyDescent="0.25">
      <c r="A41" s="19">
        <v>-3000</v>
      </c>
      <c r="B41" s="17">
        <v>38</v>
      </c>
      <c r="C41" s="21">
        <f t="shared" si="0"/>
        <v>5.7115255189376362E-3</v>
      </c>
      <c r="D41" s="27">
        <f t="shared" si="1"/>
        <v>39.930019820391436</v>
      </c>
      <c r="E41" s="18">
        <f t="shared" si="2"/>
        <v>3.7249765071037921</v>
      </c>
    </row>
    <row r="42" spans="1:5" x14ac:dyDescent="0.25">
      <c r="A42" s="19">
        <v>-2850</v>
      </c>
      <c r="B42" s="17">
        <v>39</v>
      </c>
      <c r="C42" s="21">
        <f t="shared" si="0"/>
        <v>5.7728765409389357E-3</v>
      </c>
      <c r="D42" s="27">
        <f t="shared" si="1"/>
        <v>40.791349954144373</v>
      </c>
      <c r="E42" s="18">
        <f t="shared" si="2"/>
        <v>3.208934658213046</v>
      </c>
    </row>
    <row r="43" spans="1:5" x14ac:dyDescent="0.25">
      <c r="A43" s="19">
        <v>-2550</v>
      </c>
      <c r="B43" s="17">
        <v>40</v>
      </c>
      <c r="C43" s="21">
        <f t="shared" si="0"/>
        <v>5.8955835184960328E-3</v>
      </c>
      <c r="D43" s="27">
        <f t="shared" si="1"/>
        <v>42.541618799758361</v>
      </c>
      <c r="E43" s="18">
        <f t="shared" si="2"/>
        <v>6.4598261232851293</v>
      </c>
    </row>
    <row r="44" spans="1:5" x14ac:dyDescent="0.25">
      <c r="A44" s="19">
        <v>-2500</v>
      </c>
      <c r="B44" s="17">
        <v>41</v>
      </c>
      <c r="C44" s="21">
        <f t="shared" si="0"/>
        <v>5.916035313547576E-3</v>
      </c>
      <c r="D44" s="27">
        <f t="shared" si="1"/>
        <v>42.836909269812573</v>
      </c>
      <c r="E44" s="18">
        <f t="shared" si="2"/>
        <v>3.3742356655233587</v>
      </c>
    </row>
    <row r="45" spans="1:5" x14ac:dyDescent="0.25">
      <c r="A45" s="19">
        <v>-2300</v>
      </c>
      <c r="B45" s="17">
        <v>42</v>
      </c>
      <c r="C45" s="21">
        <f t="shared" si="0"/>
        <v>5.9978442770995382E-3</v>
      </c>
      <c r="D45" s="27">
        <f t="shared" si="1"/>
        <v>44.028297181484056</v>
      </c>
      <c r="E45" s="18">
        <f t="shared" si="2"/>
        <v>4.1139894564161672</v>
      </c>
    </row>
    <row r="46" spans="1:5" x14ac:dyDescent="0.25">
      <c r="A46" s="19">
        <v>-2000</v>
      </c>
      <c r="B46" s="17">
        <v>43</v>
      </c>
      <c r="C46" s="21">
        <f t="shared" si="0"/>
        <v>6.1205630062431057E-3</v>
      </c>
      <c r="D46" s="27">
        <f t="shared" si="1"/>
        <v>45.846058116717593</v>
      </c>
      <c r="E46" s="18">
        <f t="shared" si="2"/>
        <v>8.1000468037340934</v>
      </c>
    </row>
    <row r="47" spans="1:5" x14ac:dyDescent="0.25">
      <c r="A47" s="19">
        <v>-1750</v>
      </c>
      <c r="B47" s="17">
        <v>44</v>
      </c>
      <c r="C47" s="21">
        <f t="shared" si="0"/>
        <v>6.2228333767858739E-3</v>
      </c>
      <c r="D47" s="27">
        <f t="shared" si="1"/>
        <v>47.388982575235893</v>
      </c>
      <c r="E47" s="18">
        <f t="shared" si="2"/>
        <v>11.485202895252506</v>
      </c>
    </row>
    <row r="48" spans="1:5" x14ac:dyDescent="0.25">
      <c r="A48" s="19">
        <v>-1700</v>
      </c>
      <c r="B48" s="17">
        <v>45</v>
      </c>
      <c r="C48" s="21">
        <f t="shared" si="0"/>
        <v>6.2432879636398399E-3</v>
      </c>
      <c r="D48" s="27">
        <f t="shared" si="1"/>
        <v>47.700635608038681</v>
      </c>
      <c r="E48" s="18">
        <f t="shared" si="2"/>
        <v>7.2934326874064555</v>
      </c>
    </row>
    <row r="49" spans="1:5" x14ac:dyDescent="0.25">
      <c r="A49" s="19">
        <v>-1600</v>
      </c>
      <c r="B49" s="17">
        <v>46</v>
      </c>
      <c r="C49" s="21">
        <f t="shared" si="0"/>
        <v>6.2841976456335675E-3</v>
      </c>
      <c r="D49" s="27">
        <f t="shared" si="1"/>
        <v>48.327009882866967</v>
      </c>
      <c r="E49" s="18">
        <f t="shared" si="2"/>
        <v>5.414974994960537</v>
      </c>
    </row>
    <row r="50" spans="1:5" x14ac:dyDescent="0.25">
      <c r="A50" s="19">
        <v>-1500</v>
      </c>
      <c r="B50" s="17">
        <v>47</v>
      </c>
      <c r="C50" s="21">
        <f t="shared" si="0"/>
        <v>6.3251080016856302E-3</v>
      </c>
      <c r="D50" s="27">
        <f t="shared" si="1"/>
        <v>48.957475159633944</v>
      </c>
      <c r="E50" s="18">
        <f t="shared" si="2"/>
        <v>3.8317090005839343</v>
      </c>
    </row>
    <row r="51" spans="1:5" x14ac:dyDescent="0.25">
      <c r="A51" s="19">
        <v>-1400</v>
      </c>
      <c r="B51" s="17">
        <v>48</v>
      </c>
      <c r="C51" s="21">
        <f t="shared" si="0"/>
        <v>6.3660190274581977E-3</v>
      </c>
      <c r="D51" s="27">
        <f t="shared" si="1"/>
        <v>49.592031505528062</v>
      </c>
      <c r="E51" s="18">
        <f t="shared" si="2"/>
        <v>2.5345643145939492</v>
      </c>
    </row>
    <row r="52" spans="1:5" x14ac:dyDescent="0.25">
      <c r="A52" s="19">
        <v>-1300</v>
      </c>
      <c r="B52" s="17">
        <v>49</v>
      </c>
      <c r="C52" s="21">
        <f t="shared" si="0"/>
        <v>6.4069307186689897E-3</v>
      </c>
      <c r="D52" s="27">
        <f t="shared" si="1"/>
        <v>50.230678987306781</v>
      </c>
      <c r="E52" s="18">
        <f t="shared" si="2"/>
        <v>1.514570769798445</v>
      </c>
    </row>
    <row r="53" spans="1:5" x14ac:dyDescent="0.25">
      <c r="A53" s="19">
        <v>-1200</v>
      </c>
      <c r="B53" s="17">
        <v>50</v>
      </c>
      <c r="C53" s="21">
        <f t="shared" si="0"/>
        <v>6.4478430710902136E-3</v>
      </c>
      <c r="D53" s="27">
        <f t="shared" si="1"/>
        <v>50.873417671302136</v>
      </c>
      <c r="E53" s="18">
        <f t="shared" si="2"/>
        <v>0.76285842854284525</v>
      </c>
    </row>
    <row r="54" spans="1:5" x14ac:dyDescent="0.25">
      <c r="A54" s="19">
        <v>-1100</v>
      </c>
      <c r="B54" s="17">
        <v>51</v>
      </c>
      <c r="C54" s="21">
        <f t="shared" si="0"/>
        <v>6.4887560805475183E-3</v>
      </c>
      <c r="D54" s="27">
        <f t="shared" si="1"/>
        <v>51.520247623425966</v>
      </c>
      <c r="E54" s="18">
        <f t="shared" si="2"/>
        <v>0.27065758968036607</v>
      </c>
    </row>
    <row r="55" spans="1:5" x14ac:dyDescent="0.25">
      <c r="A55" s="19">
        <v>-900</v>
      </c>
      <c r="B55" s="17">
        <v>52</v>
      </c>
      <c r="C55" s="21">
        <f t="shared" si="0"/>
        <v>6.570584054134217E-3</v>
      </c>
      <c r="D55" s="27">
        <f t="shared" si="1"/>
        <v>52.826181593637834</v>
      </c>
      <c r="E55" s="18">
        <f t="shared" si="2"/>
        <v>0.68257602566595121</v>
      </c>
    </row>
    <row r="56" spans="1:5" x14ac:dyDescent="0.25">
      <c r="A56" s="19">
        <v>-800</v>
      </c>
      <c r="B56" s="17">
        <v>53</v>
      </c>
      <c r="C56" s="21">
        <f t="shared" si="0"/>
        <v>6.6114990101732232E-3</v>
      </c>
      <c r="D56" s="27">
        <f t="shared" si="1"/>
        <v>53.485285741496313</v>
      </c>
      <c r="E56" s="18">
        <f t="shared" si="2"/>
        <v>0.23550225089962587</v>
      </c>
    </row>
    <row r="57" spans="1:5" x14ac:dyDescent="0.25">
      <c r="A57" s="19">
        <v>-750</v>
      </c>
      <c r="B57" s="17">
        <v>54</v>
      </c>
      <c r="C57" s="21">
        <f t="shared" si="0"/>
        <v>6.6319567287589946E-3</v>
      </c>
      <c r="D57" s="27">
        <f t="shared" si="1"/>
        <v>53.816372134303094</v>
      </c>
      <c r="E57" s="18">
        <f t="shared" si="2"/>
        <v>3.3719193060400839E-2</v>
      </c>
    </row>
    <row r="58" spans="1:5" x14ac:dyDescent="0.25">
      <c r="A58" s="19">
        <v>-700</v>
      </c>
      <c r="B58" s="17">
        <v>55</v>
      </c>
      <c r="C58" s="21">
        <f t="shared" si="0"/>
        <v>6.652414607065644E-3</v>
      </c>
      <c r="D58" s="27">
        <f t="shared" si="1"/>
        <v>54.148481417034212</v>
      </c>
      <c r="E58" s="18">
        <f t="shared" si="2"/>
        <v>0.72508389713606369</v>
      </c>
    </row>
    <row r="59" spans="1:5" x14ac:dyDescent="0.25">
      <c r="A59" s="19">
        <v>-600</v>
      </c>
      <c r="B59" s="17">
        <v>56</v>
      </c>
      <c r="C59" s="21">
        <f t="shared" si="0"/>
        <v>6.6933308408897579E-3</v>
      </c>
      <c r="D59" s="27">
        <f t="shared" si="1"/>
        <v>54.815768684140458</v>
      </c>
      <c r="E59" s="18">
        <f t="shared" si="2"/>
        <v>1.4024038094624216</v>
      </c>
    </row>
    <row r="60" spans="1:5" x14ac:dyDescent="0.25">
      <c r="A60" s="19">
        <v>-500</v>
      </c>
      <c r="B60" s="17">
        <v>57</v>
      </c>
      <c r="C60" s="21">
        <f t="shared" si="0"/>
        <v>6.7342477077716109E-3</v>
      </c>
      <c r="D60" s="27">
        <f t="shared" si="1"/>
        <v>55.487147606314061</v>
      </c>
      <c r="E60" s="18">
        <f t="shared" si="2"/>
        <v>2.2887223650812767</v>
      </c>
    </row>
    <row r="61" spans="1:5" x14ac:dyDescent="0.25">
      <c r="A61" s="19">
        <v>-400</v>
      </c>
      <c r="B61" s="17">
        <v>58</v>
      </c>
      <c r="C61" s="21">
        <f t="shared" si="0"/>
        <v>6.7751652038841523E-3</v>
      </c>
      <c r="D61" s="27">
        <f t="shared" si="1"/>
        <v>56.162618246669055</v>
      </c>
      <c r="E61" s="18">
        <f t="shared" si="2"/>
        <v>3.3759717074734974</v>
      </c>
    </row>
    <row r="62" spans="1:5" x14ac:dyDescent="0.25">
      <c r="A62" s="19">
        <v>-225</v>
      </c>
      <c r="B62" s="17">
        <v>59</v>
      </c>
      <c r="C62" s="21">
        <f t="shared" si="0"/>
        <v>6.8467723248204172E-3</v>
      </c>
      <c r="D62" s="27">
        <f t="shared" si="1"/>
        <v>57.354537752643324</v>
      </c>
      <c r="E62" s="18">
        <f t="shared" si="2"/>
        <v>2.7075460074760822</v>
      </c>
    </row>
    <row r="63" spans="1:5" x14ac:dyDescent="0.25">
      <c r="A63" s="19">
        <v>-200</v>
      </c>
      <c r="B63" s="17">
        <v>60</v>
      </c>
      <c r="C63" s="21">
        <f t="shared" si="0"/>
        <v>6.857002068722506E-3</v>
      </c>
      <c r="D63" s="27">
        <f t="shared" si="1"/>
        <v>57.525834932482098</v>
      </c>
      <c r="E63" s="18">
        <f t="shared" si="2"/>
        <v>6.1214927813258626</v>
      </c>
    </row>
    <row r="64" spans="1:5" x14ac:dyDescent="0.25">
      <c r="A64" s="19">
        <v>-150</v>
      </c>
      <c r="B64" s="17">
        <v>61</v>
      </c>
      <c r="C64" s="21">
        <f t="shared" si="0"/>
        <v>6.8774616723480224E-3</v>
      </c>
      <c r="D64" s="27">
        <f t="shared" si="1"/>
        <v>57.86919652536605</v>
      </c>
      <c r="E64" s="18">
        <f t="shared" si="2"/>
        <v>9.8019303967800155</v>
      </c>
    </row>
    <row r="65" spans="1:5" x14ac:dyDescent="0.25">
      <c r="A65" s="19">
        <v>-100</v>
      </c>
      <c r="B65" s="17">
        <v>62</v>
      </c>
      <c r="C65" s="21">
        <f t="shared" si="0"/>
        <v>6.897921430021178E-3</v>
      </c>
      <c r="D65" s="27">
        <f t="shared" si="1"/>
        <v>58.213581102284323</v>
      </c>
      <c r="E65" s="18">
        <f t="shared" si="2"/>
        <v>14.336968068978404</v>
      </c>
    </row>
    <row r="66" spans="1:5" x14ac:dyDescent="0.25">
      <c r="A66" s="19">
        <v>-60</v>
      </c>
      <c r="B66" s="17">
        <v>63</v>
      </c>
      <c r="C66" s="21">
        <f t="shared" si="0"/>
        <v>6.9142893467684244E-3</v>
      </c>
      <c r="D66" s="27">
        <f t="shared" si="1"/>
        <v>58.489825317492858</v>
      </c>
      <c r="E66" s="18">
        <f t="shared" si="2"/>
        <v>20.341675666728396</v>
      </c>
    </row>
    <row r="67" spans="1:5" x14ac:dyDescent="0.25">
      <c r="A67" s="19">
        <v>-40</v>
      </c>
      <c r="B67" s="17">
        <v>64</v>
      </c>
      <c r="C67" s="21">
        <f t="shared" si="0"/>
        <v>6.9224733419319595E-3</v>
      </c>
      <c r="D67" s="27">
        <f t="shared" si="1"/>
        <v>58.628192944339041</v>
      </c>
      <c r="E67" s="18">
        <f t="shared" si="2"/>
        <v>28.856311043248862</v>
      </c>
    </row>
    <row r="68" spans="1:5" x14ac:dyDescent="0.25">
      <c r="A68" s="17">
        <v>0</v>
      </c>
      <c r="B68" s="17"/>
      <c r="C68" s="21">
        <f t="shared" si="0"/>
        <v>6.9388414056946734E-3</v>
      </c>
      <c r="D68" s="28">
        <f t="shared" si="1"/>
        <v>58.905419238965436</v>
      </c>
      <c r="E68" s="26"/>
    </row>
    <row r="69" spans="1:5" x14ac:dyDescent="0.25">
      <c r="A69" s="17">
        <v>40</v>
      </c>
      <c r="B69" s="17"/>
      <c r="C69" s="21">
        <f t="shared" si="0"/>
        <v>6.9552095671801045E-3</v>
      </c>
      <c r="D69" s="28">
        <f t="shared" si="1"/>
        <v>59.183300258097624</v>
      </c>
      <c r="E69" s="26"/>
    </row>
    <row r="70" spans="1:5" x14ac:dyDescent="0.25">
      <c r="A70" s="17">
        <v>100</v>
      </c>
      <c r="B70" s="17"/>
      <c r="C70" s="21">
        <f t="shared" si="0"/>
        <v>6.9797619921381105E-3</v>
      </c>
      <c r="D70" s="28">
        <f t="shared" si="1"/>
        <v>59.60134940378223</v>
      </c>
      <c r="E70" s="26"/>
    </row>
    <row r="71" spans="1:5" x14ac:dyDescent="0.25">
      <c r="A71" s="17"/>
      <c r="B71" s="17"/>
      <c r="C71" s="21"/>
      <c r="D71" s="28"/>
      <c r="E71" s="26"/>
    </row>
    <row r="72" spans="1:5" x14ac:dyDescent="0.25">
      <c r="A72" s="17"/>
      <c r="B72" s="17"/>
      <c r="C72" s="21"/>
      <c r="D72" s="28"/>
      <c r="E72" s="26"/>
    </row>
    <row r="73" spans="1:5" x14ac:dyDescent="0.25">
      <c r="A73" s="17"/>
      <c r="B73" s="17"/>
      <c r="C73" s="21"/>
      <c r="D73" s="28"/>
      <c r="E73" s="26"/>
    </row>
    <row r="74" spans="1:5" x14ac:dyDescent="0.25">
      <c r="A74" s="17"/>
      <c r="B74" s="17"/>
      <c r="C74" s="21"/>
      <c r="D74" s="28"/>
      <c r="E74" s="26"/>
    </row>
    <row r="75" spans="1:5" x14ac:dyDescent="0.25">
      <c r="A75" s="17"/>
      <c r="B75" s="17"/>
      <c r="C75" s="21"/>
      <c r="D75" s="28"/>
      <c r="E75" s="26"/>
    </row>
    <row r="76" spans="1:5" x14ac:dyDescent="0.25">
      <c r="A76" s="17"/>
      <c r="B76" s="17"/>
      <c r="C76" s="21"/>
      <c r="D76" s="28"/>
      <c r="E76" s="26"/>
    </row>
    <row r="77" spans="1:5" x14ac:dyDescent="0.25">
      <c r="A77" s="17"/>
      <c r="B77" s="17"/>
      <c r="C77" s="21"/>
      <c r="D77" s="28"/>
      <c r="E77" s="26"/>
    </row>
    <row r="78" spans="1:5" x14ac:dyDescent="0.25">
      <c r="A78" s="17"/>
      <c r="B78" s="17"/>
      <c r="C78" s="21"/>
      <c r="D78" s="28"/>
      <c r="E78" s="26"/>
    </row>
    <row r="79" spans="1:5" x14ac:dyDescent="0.25">
      <c r="A79" s="17"/>
      <c r="B79" s="17"/>
      <c r="C79" s="21"/>
      <c r="D79" s="28"/>
      <c r="E79" s="26"/>
    </row>
    <row r="80" spans="1:5" x14ac:dyDescent="0.25">
      <c r="A80" s="17"/>
      <c r="B80" s="17"/>
      <c r="C80" s="21"/>
      <c r="D80" s="28"/>
      <c r="E80" s="26"/>
    </row>
    <row r="81" spans="1:5" x14ac:dyDescent="0.25">
      <c r="A81" s="17"/>
      <c r="B81" s="17"/>
      <c r="C81" s="21"/>
      <c r="D81" s="28"/>
      <c r="E81" s="26"/>
    </row>
    <row r="82" spans="1:5" x14ac:dyDescent="0.25">
      <c r="A82" s="17"/>
      <c r="B82" s="17"/>
      <c r="C82" s="21"/>
      <c r="D82" s="28"/>
      <c r="E82" s="26"/>
    </row>
    <row r="83" spans="1:5" x14ac:dyDescent="0.25">
      <c r="A83" s="17"/>
      <c r="B83" s="17"/>
      <c r="C83" s="21"/>
      <c r="D83" s="28"/>
      <c r="E83" s="26"/>
    </row>
  </sheetData>
  <mergeCells count="1">
    <mergeCell ref="A1:K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Weibull Function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Bertín</dc:creator>
  <cp:lastModifiedBy>Daniel Bertin</cp:lastModifiedBy>
  <dcterms:created xsi:type="dcterms:W3CDTF">2011-06-06T18:36:57Z</dcterms:created>
  <dcterms:modified xsi:type="dcterms:W3CDTF">2019-04-09T23:40:35Z</dcterms:modified>
</cp:coreProperties>
</file>