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ikrammisra/Documents/A_Research/E_PPGP_Sugar_Transporters_In_Preparation_2018/C_Raw_Data/tables_redalert/"/>
    </mc:Choice>
  </mc:AlternateContent>
  <xr:revisionPtr revIDLastSave="0" documentId="13_ncr:1_{040FC0FF-B723-CD48-9E82-67048457EBD5}" xr6:coauthVersionLast="36" xr6:coauthVersionMax="36" xr10:uidLastSave="{00000000-0000-0000-0000-000000000000}"/>
  <bookViews>
    <workbookView xWindow="6580" yWindow="1040" windowWidth="27640" windowHeight="16940" xr2:uid="{CCBE2127-D610-D042-8589-8C1B7DB9C2C4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 l="1"/>
  <c r="L3" i="1"/>
  <c r="C34" i="1"/>
  <c r="D34" i="1"/>
  <c r="E34" i="1"/>
  <c r="F34" i="1"/>
  <c r="P28" i="1" l="1"/>
  <c r="P29" i="1"/>
  <c r="P30" i="1"/>
  <c r="P31" i="1"/>
  <c r="P32" i="1"/>
  <c r="P33" i="1"/>
  <c r="P27" i="1"/>
  <c r="P21" i="1"/>
  <c r="P22" i="1"/>
  <c r="P23" i="1"/>
  <c r="P24" i="1"/>
  <c r="P20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3" i="1"/>
  <c r="M27" i="1" l="1"/>
  <c r="N27" i="1"/>
  <c r="O27" i="1"/>
  <c r="L28" i="1"/>
  <c r="D25" i="1"/>
  <c r="M22" i="1" s="1"/>
  <c r="E25" i="1"/>
  <c r="N20" i="1" s="1"/>
  <c r="F25" i="1"/>
  <c r="O20" i="1" s="1"/>
  <c r="C25" i="1"/>
  <c r="L22" i="1" s="1"/>
  <c r="D18" i="1"/>
  <c r="E18" i="1"/>
  <c r="N8" i="1" s="1"/>
  <c r="F18" i="1"/>
  <c r="O5" i="1" s="1"/>
  <c r="C18" i="1"/>
  <c r="L11" i="1" s="1"/>
  <c r="O31" i="1" l="1"/>
  <c r="N31" i="1"/>
  <c r="N21" i="1"/>
  <c r="M31" i="1"/>
  <c r="M23" i="1"/>
  <c r="M21" i="1"/>
  <c r="L31" i="1"/>
  <c r="Q31" i="1" s="1"/>
  <c r="O33" i="1"/>
  <c r="O29" i="1"/>
  <c r="N33" i="1"/>
  <c r="N29" i="1"/>
  <c r="O21" i="1"/>
  <c r="O23" i="1"/>
  <c r="M33" i="1"/>
  <c r="M29" i="1"/>
  <c r="N23" i="1"/>
  <c r="L33" i="1"/>
  <c r="L29" i="1"/>
  <c r="O24" i="1"/>
  <c r="O22" i="1"/>
  <c r="L27" i="1"/>
  <c r="Q27" i="1" s="1"/>
  <c r="O32" i="1"/>
  <c r="O30" i="1"/>
  <c r="O28" i="1"/>
  <c r="L20" i="1"/>
  <c r="L23" i="1"/>
  <c r="N24" i="1"/>
  <c r="N22" i="1"/>
  <c r="Q22" i="1" s="1"/>
  <c r="N32" i="1"/>
  <c r="N30" i="1"/>
  <c r="N28" i="1"/>
  <c r="M20" i="1"/>
  <c r="L21" i="1"/>
  <c r="M24" i="1"/>
  <c r="M32" i="1"/>
  <c r="M30" i="1"/>
  <c r="M28" i="1"/>
  <c r="L24" i="1"/>
  <c r="Q24" i="1" s="1"/>
  <c r="L32" i="1"/>
  <c r="L30" i="1"/>
  <c r="M13" i="1"/>
  <c r="N10" i="1"/>
  <c r="M10" i="1"/>
  <c r="O9" i="1"/>
  <c r="M8" i="1"/>
  <c r="N13" i="1"/>
  <c r="N5" i="1"/>
  <c r="M16" i="1"/>
  <c r="M5" i="1"/>
  <c r="O3" i="1"/>
  <c r="L17" i="1"/>
  <c r="L9" i="1"/>
  <c r="L15" i="1"/>
  <c r="M15" i="1"/>
  <c r="M7" i="1"/>
  <c r="L14" i="1"/>
  <c r="O14" i="1"/>
  <c r="N9" i="1"/>
  <c r="M4" i="1"/>
  <c r="L5" i="1"/>
  <c r="N14" i="1"/>
  <c r="M9" i="1"/>
  <c r="L12" i="1"/>
  <c r="L4" i="1"/>
  <c r="O16" i="1"/>
  <c r="M14" i="1"/>
  <c r="N11" i="1"/>
  <c r="O8" i="1"/>
  <c r="M6" i="1"/>
  <c r="N3" i="1"/>
  <c r="L10" i="1"/>
  <c r="O10" i="1"/>
  <c r="O15" i="1"/>
  <c r="O7" i="1"/>
  <c r="L16" i="1"/>
  <c r="L8" i="1"/>
  <c r="N15" i="1"/>
  <c r="O12" i="1"/>
  <c r="N7" i="1"/>
  <c r="O4" i="1"/>
  <c r="L7" i="1"/>
  <c r="O17" i="1"/>
  <c r="N12" i="1"/>
  <c r="N4" i="1"/>
  <c r="L6" i="1"/>
  <c r="N17" i="1"/>
  <c r="M12" i="1"/>
  <c r="O6" i="1"/>
  <c r="L13" i="1"/>
  <c r="M17" i="1"/>
  <c r="O11" i="1"/>
  <c r="N6" i="1"/>
  <c r="N16" i="1"/>
  <c r="O13" i="1"/>
  <c r="M11" i="1"/>
  <c r="Q33" i="1" l="1"/>
  <c r="Q28" i="1"/>
  <c r="Q30" i="1"/>
  <c r="Q21" i="1"/>
  <c r="Q23" i="1"/>
  <c r="Q29" i="1"/>
  <c r="Q7" i="1"/>
  <c r="Q8" i="1"/>
  <c r="Q32" i="1"/>
  <c r="Q20" i="1"/>
  <c r="Q11" i="1"/>
  <c r="Q5" i="1"/>
  <c r="Q3" i="1"/>
  <c r="Q6" i="1"/>
  <c r="Q14" i="1"/>
  <c r="Q4" i="1"/>
  <c r="Q12" i="1"/>
  <c r="Q9" i="1"/>
  <c r="Q17" i="1"/>
  <c r="Q10" i="1"/>
  <c r="Q15" i="1"/>
  <c r="Q13" i="1"/>
  <c r="Q16" i="1"/>
</calcChain>
</file>

<file path=xl/sharedStrings.xml><?xml version="1.0" encoding="utf-8"?>
<sst xmlns="http://schemas.openxmlformats.org/spreadsheetml/2006/main" count="52" uniqueCount="46">
  <si>
    <t>Mimulus</t>
  </si>
  <si>
    <t>Phelipanche</t>
  </si>
  <si>
    <t>Striga</t>
  </si>
  <si>
    <t>Triphysaria</t>
  </si>
  <si>
    <t>Arabidopsis</t>
  </si>
  <si>
    <t>Rice</t>
  </si>
  <si>
    <t>Amborella</t>
  </si>
  <si>
    <t>Physcomitrella</t>
  </si>
  <si>
    <t>Selaginella</t>
  </si>
  <si>
    <t>Family</t>
  </si>
  <si>
    <t>MST</t>
  </si>
  <si>
    <t>Outgroup</t>
  </si>
  <si>
    <t>SUT</t>
  </si>
  <si>
    <t>SWEET</t>
  </si>
  <si>
    <t>Percentage of Instances in Species</t>
  </si>
  <si>
    <t>Total</t>
  </si>
  <si>
    <t>Species of Most Frequent Occurrence</t>
  </si>
  <si>
    <t>Raw Number</t>
  </si>
  <si>
    <t>Percentage</t>
  </si>
  <si>
    <t>Group_113</t>
  </si>
  <si>
    <t>Group_1299</t>
  </si>
  <si>
    <t>Group_8494</t>
  </si>
  <si>
    <t>Group_6942</t>
  </si>
  <si>
    <t>Group_18353</t>
  </si>
  <si>
    <t>Group_555</t>
  </si>
  <si>
    <t>Group_3460</t>
  </si>
  <si>
    <t>Group_1358</t>
  </si>
  <si>
    <t>Group_1739</t>
  </si>
  <si>
    <t>Group_2322</t>
  </si>
  <si>
    <t>Group_477</t>
  </si>
  <si>
    <t>Group_6054</t>
  </si>
  <si>
    <t>Group_2753</t>
  </si>
  <si>
    <t>Group_3013</t>
  </si>
  <si>
    <t>Group_1663</t>
  </si>
  <si>
    <t>Group_4436</t>
  </si>
  <si>
    <t>Group_1653</t>
  </si>
  <si>
    <t>Group_1369</t>
  </si>
  <si>
    <t>Group_1431</t>
  </si>
  <si>
    <t>Group_3807</t>
  </si>
  <si>
    <t>Group_429</t>
  </si>
  <si>
    <t>Group_3205</t>
  </si>
  <si>
    <t>Group_769</t>
  </si>
  <si>
    <t>Group_3725</t>
  </si>
  <si>
    <t>Group_2089</t>
  </si>
  <si>
    <t>Group_5750</t>
  </si>
  <si>
    <t>Group_16676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</si>
</sst>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3EE05-A83A-DE41-A776-F96A98E7AF2E}">
  <dimension ref="A1:Q34"/>
  <sheetViews>
    <sheetView tabSelected="1" workbookViewId="0">
      <selection activeCell="M4" sqref="M4"/>
    </sheetView>
  </sheetViews>
  <sheetFormatPr baseColWidth="10" defaultRowHeight="16" x14ac:dyDescent="0.2"/>
  <cols>
    <col min="10" max="10" width="13.1640625" bestFit="1" customWidth="1"/>
    <col min="16" max="17" width="25.83203125" bestFit="1" customWidth="1"/>
  </cols>
  <sheetData>
    <row r="1" spans="1:17" x14ac:dyDescent="0.2">
      <c r="G1" s="1" t="s">
        <v>11</v>
      </c>
      <c r="H1" s="1"/>
      <c r="I1" s="1"/>
      <c r="J1" s="1"/>
      <c r="K1" s="1"/>
      <c r="L1" s="1" t="s">
        <v>14</v>
      </c>
      <c r="M1" s="1"/>
      <c r="N1" s="1"/>
      <c r="O1" s="1"/>
      <c r="P1" s="1" t="s">
        <v>16</v>
      </c>
      <c r="Q1" s="1"/>
    </row>
    <row r="2" spans="1:17" x14ac:dyDescent="0.2">
      <c r="A2" t="s">
        <v>9</v>
      </c>
      <c r="C2" t="s">
        <v>3</v>
      </c>
      <c r="D2" t="s">
        <v>2</v>
      </c>
      <c r="E2" t="s">
        <v>0</v>
      </c>
      <c r="F2" t="s">
        <v>1</v>
      </c>
      <c r="G2" t="s">
        <v>4</v>
      </c>
      <c r="H2" t="s">
        <v>7</v>
      </c>
      <c r="I2" t="s">
        <v>8</v>
      </c>
      <c r="J2" t="s">
        <v>6</v>
      </c>
      <c r="K2" t="s">
        <v>5</v>
      </c>
      <c r="L2" t="s">
        <v>3</v>
      </c>
      <c r="M2" t="s">
        <v>2</v>
      </c>
      <c r="N2" t="s">
        <v>0</v>
      </c>
      <c r="O2" t="s">
        <v>1</v>
      </c>
      <c r="P2" t="s">
        <v>17</v>
      </c>
      <c r="Q2" t="s">
        <v>18</v>
      </c>
    </row>
    <row r="3" spans="1:17" x14ac:dyDescent="0.2">
      <c r="A3" t="s">
        <v>10</v>
      </c>
      <c r="B3" t="s">
        <v>19</v>
      </c>
      <c r="C3">
        <v>153</v>
      </c>
      <c r="D3">
        <v>187</v>
      </c>
      <c r="E3">
        <v>105</v>
      </c>
      <c r="F3">
        <v>48</v>
      </c>
      <c r="G3">
        <v>10</v>
      </c>
      <c r="H3">
        <v>0</v>
      </c>
      <c r="I3">
        <v>0</v>
      </c>
      <c r="J3">
        <v>0</v>
      </c>
      <c r="K3">
        <v>0</v>
      </c>
      <c r="L3">
        <f>(C3/C$18)*100</f>
        <v>24.918566775244301</v>
      </c>
      <c r="M3">
        <f>(D3/D$18)*100</f>
        <v>28.593272171253826</v>
      </c>
      <c r="N3">
        <f>(E3/E$18)*100</f>
        <v>21.16935483870968</v>
      </c>
      <c r="O3">
        <f>(F3/F$18)*100</f>
        <v>12.76595744680851</v>
      </c>
      <c r="P3" t="str">
        <f>IF(SUM($C3:$F3)&gt;0, INDEX($C$2:$F$2, 0, MATCH(MAX($C3:$F3), $C3:$F3, 0)), "Arabidopsis, Rice or Outgroup")</f>
        <v>Striga</v>
      </c>
      <c r="Q3" t="str">
        <f>IF(SUM($L3:$O3)&gt;0, INDEX($L$2:$O$2, 0, MATCH(MAX($L3:$O3), $L3:$O3, 0)), "Arabidopsis, Rice or Outgroup")</f>
        <v>Striga</v>
      </c>
    </row>
    <row r="4" spans="1:17" x14ac:dyDescent="0.2">
      <c r="B4" t="s">
        <v>20</v>
      </c>
      <c r="C4">
        <v>27</v>
      </c>
      <c r="D4">
        <v>14</v>
      </c>
      <c r="E4">
        <v>24</v>
      </c>
      <c r="F4">
        <v>12</v>
      </c>
      <c r="G4">
        <v>0</v>
      </c>
      <c r="H4">
        <v>0</v>
      </c>
      <c r="I4">
        <v>0</v>
      </c>
      <c r="J4">
        <v>0</v>
      </c>
      <c r="K4">
        <v>0</v>
      </c>
      <c r="L4">
        <f>(C4/C$18)*100</f>
        <v>4.3973941368078178</v>
      </c>
      <c r="M4">
        <f>(D4/D$18)*100</f>
        <v>2.1406727828746175</v>
      </c>
      <c r="N4">
        <f>(E4/E$18)*100</f>
        <v>4.838709677419355</v>
      </c>
      <c r="O4">
        <f>(F4/F$18)*100</f>
        <v>3.1914893617021276</v>
      </c>
      <c r="P4" t="str">
        <f t="shared" ref="P4:P17" si="0">IF(SUM($C4:$F4)&gt;0, INDEX($C$2:$F$2, 0, MATCH(MAX($C4:$F4), $C4:$F4, 0)), "Arabidopsis, Rice or Outgroup")</f>
        <v>Triphysaria</v>
      </c>
      <c r="Q4" t="str">
        <f t="shared" ref="Q4:Q17" si="1">IF(SUM($L4:$O4)&gt;0, INDEX($L$2:$O$2, 0, MATCH(MAX($L4:$O4), $L4:$O4, 0)), "Arabidopsis, Rice or Outgroup")</f>
        <v>Mimulus</v>
      </c>
    </row>
    <row r="5" spans="1:17" x14ac:dyDescent="0.2">
      <c r="B5" t="s">
        <v>21</v>
      </c>
      <c r="C5">
        <v>7</v>
      </c>
      <c r="D5">
        <v>11</v>
      </c>
      <c r="E5">
        <v>22</v>
      </c>
      <c r="F5">
        <v>10</v>
      </c>
      <c r="G5">
        <v>0</v>
      </c>
      <c r="H5">
        <v>0</v>
      </c>
      <c r="I5">
        <v>0</v>
      </c>
      <c r="J5">
        <v>0</v>
      </c>
      <c r="K5">
        <v>0</v>
      </c>
      <c r="L5">
        <f>(C5/C$18)*100</f>
        <v>1.1400651465798046</v>
      </c>
      <c r="M5">
        <f>(D5/D$18)*100</f>
        <v>1.6819571865443423</v>
      </c>
      <c r="N5">
        <f>(E5/E$18)*100</f>
        <v>4.435483870967742</v>
      </c>
      <c r="O5">
        <f>(F5/F$18)*100</f>
        <v>2.6595744680851063</v>
      </c>
      <c r="P5" t="str">
        <f t="shared" si="0"/>
        <v>Mimulus</v>
      </c>
      <c r="Q5" t="str">
        <f t="shared" si="1"/>
        <v>Mimulus</v>
      </c>
    </row>
    <row r="6" spans="1:17" x14ac:dyDescent="0.2">
      <c r="B6" t="s">
        <v>22</v>
      </c>
      <c r="C6">
        <v>18</v>
      </c>
      <c r="D6">
        <v>22</v>
      </c>
      <c r="E6">
        <v>15</v>
      </c>
      <c r="F6">
        <v>23</v>
      </c>
      <c r="G6">
        <v>0</v>
      </c>
      <c r="H6">
        <v>0</v>
      </c>
      <c r="I6">
        <v>0</v>
      </c>
      <c r="J6">
        <v>0</v>
      </c>
      <c r="K6">
        <v>0</v>
      </c>
      <c r="L6">
        <f>(C6/C$18)*100</f>
        <v>2.9315960912052117</v>
      </c>
      <c r="M6">
        <f>(D6/D$18)*100</f>
        <v>3.3639143730886847</v>
      </c>
      <c r="N6">
        <f>(E6/E$18)*100</f>
        <v>3.024193548387097</v>
      </c>
      <c r="O6">
        <f>(F6/F$18)*100</f>
        <v>6.1170212765957448</v>
      </c>
      <c r="P6" t="str">
        <f t="shared" si="0"/>
        <v>Phelipanche</v>
      </c>
      <c r="Q6" t="str">
        <f t="shared" si="1"/>
        <v>Phelipanche</v>
      </c>
    </row>
    <row r="7" spans="1:17" x14ac:dyDescent="0.2">
      <c r="B7" t="s">
        <v>23</v>
      </c>
      <c r="C7">
        <v>7</v>
      </c>
      <c r="D7">
        <v>15</v>
      </c>
      <c r="E7">
        <v>21</v>
      </c>
      <c r="F7">
        <v>12</v>
      </c>
      <c r="G7">
        <v>0</v>
      </c>
      <c r="H7">
        <v>0</v>
      </c>
      <c r="I7">
        <v>0</v>
      </c>
      <c r="J7">
        <v>0</v>
      </c>
      <c r="K7">
        <v>0</v>
      </c>
      <c r="L7">
        <f>(C7/C$18)*100</f>
        <v>1.1400651465798046</v>
      </c>
      <c r="M7">
        <f>(D7/D$18)*100</f>
        <v>2.2935779816513762</v>
      </c>
      <c r="N7">
        <f>(E7/E$18)*100</f>
        <v>4.2338709677419351</v>
      </c>
      <c r="O7">
        <f>(F7/F$18)*100</f>
        <v>3.1914893617021276</v>
      </c>
      <c r="P7" t="str">
        <f t="shared" si="0"/>
        <v>Mimulus</v>
      </c>
      <c r="Q7" t="str">
        <f t="shared" si="1"/>
        <v>Mimulus</v>
      </c>
    </row>
    <row r="8" spans="1:17" x14ac:dyDescent="0.2">
      <c r="B8" t="s">
        <v>24</v>
      </c>
      <c r="C8">
        <v>199</v>
      </c>
      <c r="D8">
        <v>170</v>
      </c>
      <c r="E8">
        <v>48</v>
      </c>
      <c r="F8">
        <v>61</v>
      </c>
      <c r="G8">
        <v>9</v>
      </c>
      <c r="H8">
        <v>0</v>
      </c>
      <c r="I8">
        <v>0</v>
      </c>
      <c r="J8">
        <v>0</v>
      </c>
      <c r="K8">
        <v>0</v>
      </c>
      <c r="L8">
        <f>(C8/C$18)*100</f>
        <v>32.410423452768725</v>
      </c>
      <c r="M8">
        <f>(D8/D$18)*100</f>
        <v>25.993883792048926</v>
      </c>
      <c r="N8">
        <f>(E8/E$18)*100</f>
        <v>9.67741935483871</v>
      </c>
      <c r="O8">
        <f>(F8/F$18)*100</f>
        <v>16.223404255319149</v>
      </c>
      <c r="P8" t="str">
        <f t="shared" si="0"/>
        <v>Triphysaria</v>
      </c>
      <c r="Q8" t="str">
        <f t="shared" si="1"/>
        <v>Triphysaria</v>
      </c>
    </row>
    <row r="9" spans="1:17" x14ac:dyDescent="0.2">
      <c r="B9" t="s">
        <v>25</v>
      </c>
      <c r="C9">
        <v>8</v>
      </c>
      <c r="D9">
        <v>7</v>
      </c>
      <c r="E9">
        <v>19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f>(C9/C$18)*100</f>
        <v>1.3029315960912053</v>
      </c>
      <c r="M9">
        <f>(D9/D$18)*100</f>
        <v>1.0703363914373087</v>
      </c>
      <c r="N9">
        <f>(E9/E$18)*100</f>
        <v>3.8306451612903225</v>
      </c>
      <c r="O9">
        <f>(F9/F$18)*100</f>
        <v>0</v>
      </c>
      <c r="P9" t="str">
        <f t="shared" si="0"/>
        <v>Mimulus</v>
      </c>
      <c r="Q9" t="str">
        <f t="shared" si="1"/>
        <v>Mimulus</v>
      </c>
    </row>
    <row r="10" spans="1:17" x14ac:dyDescent="0.2">
      <c r="B10" t="s">
        <v>26</v>
      </c>
      <c r="C10">
        <v>39</v>
      </c>
      <c r="D10">
        <v>31</v>
      </c>
      <c r="E10">
        <v>53</v>
      </c>
      <c r="F10">
        <v>86</v>
      </c>
      <c r="G10">
        <v>14</v>
      </c>
      <c r="H10">
        <v>0</v>
      </c>
      <c r="I10">
        <v>0</v>
      </c>
      <c r="J10">
        <v>0</v>
      </c>
      <c r="K10">
        <v>0</v>
      </c>
      <c r="L10">
        <f>(C10/C$18)*100</f>
        <v>6.3517915309446256</v>
      </c>
      <c r="M10">
        <f>(D10/D$18)*100</f>
        <v>4.7400611620795106</v>
      </c>
      <c r="N10">
        <f>(E10/E$18)*100</f>
        <v>10.685483870967742</v>
      </c>
      <c r="O10">
        <f>(F10/F$18)*100</f>
        <v>22.872340425531913</v>
      </c>
      <c r="P10" t="str">
        <f t="shared" si="0"/>
        <v>Phelipanche</v>
      </c>
      <c r="Q10" t="str">
        <f t="shared" si="1"/>
        <v>Phelipanche</v>
      </c>
    </row>
    <row r="11" spans="1:17" x14ac:dyDescent="0.2">
      <c r="B11" t="s">
        <v>27</v>
      </c>
      <c r="C11">
        <v>24</v>
      </c>
      <c r="D11">
        <v>54</v>
      </c>
      <c r="E11">
        <v>56</v>
      </c>
      <c r="F11">
        <v>21</v>
      </c>
      <c r="G11">
        <v>13</v>
      </c>
      <c r="H11">
        <v>0</v>
      </c>
      <c r="I11">
        <v>0</v>
      </c>
      <c r="J11">
        <v>0</v>
      </c>
      <c r="K11">
        <v>0</v>
      </c>
      <c r="L11">
        <f>(C11/C$18)*100</f>
        <v>3.9087947882736152</v>
      </c>
      <c r="M11">
        <f>(D11/D$18)*100</f>
        <v>8.2568807339449553</v>
      </c>
      <c r="N11">
        <f>(E11/E$18)*100</f>
        <v>11.29032258064516</v>
      </c>
      <c r="O11">
        <f>(F11/F$18)*100</f>
        <v>5.5851063829787231</v>
      </c>
      <c r="P11" t="str">
        <f t="shared" si="0"/>
        <v>Mimulus</v>
      </c>
      <c r="Q11" t="str">
        <f t="shared" si="1"/>
        <v>Mimulus</v>
      </c>
    </row>
    <row r="12" spans="1:17" x14ac:dyDescent="0.2">
      <c r="B12" t="s">
        <v>28</v>
      </c>
      <c r="C12">
        <v>21</v>
      </c>
      <c r="D12">
        <v>46</v>
      </c>
      <c r="E12">
        <v>34</v>
      </c>
      <c r="F12">
        <v>22</v>
      </c>
      <c r="G12">
        <v>0</v>
      </c>
      <c r="H12">
        <v>0</v>
      </c>
      <c r="I12">
        <v>0</v>
      </c>
      <c r="J12">
        <v>0</v>
      </c>
      <c r="K12">
        <v>0</v>
      </c>
      <c r="L12">
        <f>(C12/C$18)*100</f>
        <v>3.4201954397394139</v>
      </c>
      <c r="M12">
        <f>(D12/D$18)*100</f>
        <v>7.0336391437308867</v>
      </c>
      <c r="N12">
        <f>(E12/E$18)*100</f>
        <v>6.854838709677419</v>
      </c>
      <c r="O12">
        <f>(F12/F$18)*100</f>
        <v>5.8510638297872344</v>
      </c>
      <c r="P12" t="str">
        <f t="shared" si="0"/>
        <v>Striga</v>
      </c>
      <c r="Q12" t="str">
        <f t="shared" si="1"/>
        <v>Striga</v>
      </c>
    </row>
    <row r="13" spans="1:17" x14ac:dyDescent="0.2">
      <c r="B13" t="s">
        <v>29</v>
      </c>
      <c r="C13">
        <v>40</v>
      </c>
      <c r="D13">
        <v>36</v>
      </c>
      <c r="E13">
        <v>32</v>
      </c>
      <c r="F13">
        <v>30</v>
      </c>
      <c r="G13">
        <v>9</v>
      </c>
      <c r="H13">
        <v>0</v>
      </c>
      <c r="I13">
        <v>0</v>
      </c>
      <c r="J13">
        <v>0</v>
      </c>
      <c r="K13">
        <v>0</v>
      </c>
      <c r="L13">
        <f>(C13/C$18)*100</f>
        <v>6.5146579804560263</v>
      </c>
      <c r="M13">
        <f>(D13/D$18)*100</f>
        <v>5.5045871559633035</v>
      </c>
      <c r="N13">
        <f>(E13/E$18)*100</f>
        <v>6.4516129032258061</v>
      </c>
      <c r="O13">
        <f>(F13/F$18)*100</f>
        <v>7.9787234042553195</v>
      </c>
      <c r="P13" t="str">
        <f t="shared" si="0"/>
        <v>Triphysaria</v>
      </c>
      <c r="Q13" t="str">
        <f t="shared" si="1"/>
        <v>Phelipanche</v>
      </c>
    </row>
    <row r="14" spans="1:17" x14ac:dyDescent="0.2">
      <c r="B14" t="s">
        <v>30</v>
      </c>
      <c r="C14">
        <v>9</v>
      </c>
      <c r="D14">
        <v>20</v>
      </c>
      <c r="E14">
        <v>10</v>
      </c>
      <c r="F14">
        <v>6</v>
      </c>
      <c r="G14">
        <v>0</v>
      </c>
      <c r="H14">
        <v>0</v>
      </c>
      <c r="I14">
        <v>0</v>
      </c>
      <c r="J14">
        <v>0</v>
      </c>
      <c r="K14">
        <v>0</v>
      </c>
      <c r="L14">
        <f>(C14/C$18)*100</f>
        <v>1.4657980456026058</v>
      </c>
      <c r="M14">
        <f>(D14/D$18)*100</f>
        <v>3.0581039755351682</v>
      </c>
      <c r="N14">
        <f>(E14/E$18)*100</f>
        <v>2.0161290322580645</v>
      </c>
      <c r="O14">
        <f>(F14/F$18)*100</f>
        <v>1.5957446808510638</v>
      </c>
      <c r="P14" t="str">
        <f t="shared" si="0"/>
        <v>Striga</v>
      </c>
      <c r="Q14" t="str">
        <f t="shared" si="1"/>
        <v>Striga</v>
      </c>
    </row>
    <row r="15" spans="1:17" x14ac:dyDescent="0.2">
      <c r="B15" t="s">
        <v>31</v>
      </c>
      <c r="C15">
        <v>28</v>
      </c>
      <c r="D15">
        <v>20</v>
      </c>
      <c r="E15">
        <v>20</v>
      </c>
      <c r="F15">
        <v>20</v>
      </c>
      <c r="G15">
        <v>11</v>
      </c>
      <c r="H15">
        <v>0</v>
      </c>
      <c r="I15">
        <v>0</v>
      </c>
      <c r="J15">
        <v>0</v>
      </c>
      <c r="K15">
        <v>0</v>
      </c>
      <c r="L15">
        <f>(C15/C$18)*100</f>
        <v>4.5602605863192185</v>
      </c>
      <c r="M15">
        <f>(D15/D$18)*100</f>
        <v>3.0581039755351682</v>
      </c>
      <c r="N15">
        <f>(E15/E$18)*100</f>
        <v>4.032258064516129</v>
      </c>
      <c r="O15">
        <f>(F15/F$18)*100</f>
        <v>5.3191489361702127</v>
      </c>
      <c r="P15" t="str">
        <f t="shared" si="0"/>
        <v>Triphysaria</v>
      </c>
      <c r="Q15" t="str">
        <f t="shared" si="1"/>
        <v>Phelipanche</v>
      </c>
    </row>
    <row r="16" spans="1:17" x14ac:dyDescent="0.2">
      <c r="B16" t="s">
        <v>32</v>
      </c>
      <c r="C16">
        <v>23</v>
      </c>
      <c r="D16">
        <v>10</v>
      </c>
      <c r="E16">
        <v>10</v>
      </c>
      <c r="F16">
        <v>12</v>
      </c>
      <c r="G16">
        <v>10</v>
      </c>
      <c r="H16">
        <v>0</v>
      </c>
      <c r="I16">
        <v>0</v>
      </c>
      <c r="J16">
        <v>0</v>
      </c>
      <c r="K16">
        <v>0</v>
      </c>
      <c r="L16">
        <f>(C16/C$18)*100</f>
        <v>3.7459283387622153</v>
      </c>
      <c r="M16">
        <f>(D16/D$18)*100</f>
        <v>1.5290519877675841</v>
      </c>
      <c r="N16">
        <f>(E16/E$18)*100</f>
        <v>2.0161290322580645</v>
      </c>
      <c r="O16">
        <f>(F16/F$18)*100</f>
        <v>3.1914893617021276</v>
      </c>
      <c r="P16" t="str">
        <f t="shared" si="0"/>
        <v>Triphysaria</v>
      </c>
      <c r="Q16" t="str">
        <f t="shared" si="1"/>
        <v>Triphysaria</v>
      </c>
    </row>
    <row r="17" spans="1:17" x14ac:dyDescent="0.2">
      <c r="B17" t="s">
        <v>33</v>
      </c>
      <c r="C17">
        <v>11</v>
      </c>
      <c r="D17">
        <v>11</v>
      </c>
      <c r="E17">
        <v>27</v>
      </c>
      <c r="F17">
        <v>13</v>
      </c>
      <c r="G17">
        <v>11</v>
      </c>
      <c r="H17">
        <v>0</v>
      </c>
      <c r="I17">
        <v>0</v>
      </c>
      <c r="J17">
        <v>0</v>
      </c>
      <c r="K17">
        <v>0</v>
      </c>
      <c r="L17">
        <f>(C17/C$18)*100</f>
        <v>1.7915309446254073</v>
      </c>
      <c r="M17">
        <f>(D17/D$18)*100</f>
        <v>1.6819571865443423</v>
      </c>
      <c r="N17">
        <f>(E17/E$18)*100</f>
        <v>5.443548387096774</v>
      </c>
      <c r="O17">
        <f>(F17/F$18)*100</f>
        <v>3.4574468085106385</v>
      </c>
      <c r="P17" t="str">
        <f t="shared" si="0"/>
        <v>Mimulus</v>
      </c>
      <c r="Q17" t="str">
        <f t="shared" si="1"/>
        <v>Mimulus</v>
      </c>
    </row>
    <row r="18" spans="1:17" x14ac:dyDescent="0.2">
      <c r="B18" t="s">
        <v>15</v>
      </c>
      <c r="C18">
        <f>SUM(C3:C17)</f>
        <v>614</v>
      </c>
      <c r="D18">
        <f>SUM(D3:D17)</f>
        <v>654</v>
      </c>
      <c r="E18">
        <f>SUM(E3:E17)</f>
        <v>496</v>
      </c>
      <c r="F18">
        <f>SUM(F3:F17)</f>
        <v>376</v>
      </c>
    </row>
    <row r="20" spans="1:17" x14ac:dyDescent="0.2">
      <c r="A20" t="s">
        <v>12</v>
      </c>
      <c r="B20" t="s">
        <v>34</v>
      </c>
      <c r="C20">
        <v>0</v>
      </c>
      <c r="D20">
        <v>0</v>
      </c>
      <c r="E20">
        <v>0</v>
      </c>
      <c r="F20">
        <v>0</v>
      </c>
      <c r="G20">
        <v>0</v>
      </c>
      <c r="H20">
        <v>11</v>
      </c>
      <c r="I20">
        <v>0</v>
      </c>
      <c r="J20">
        <v>0</v>
      </c>
      <c r="K20">
        <v>0</v>
      </c>
      <c r="L20">
        <f>(C20/C$25)*100</f>
        <v>0</v>
      </c>
      <c r="M20">
        <f>(D20/D$25)*100</f>
        <v>0</v>
      </c>
      <c r="N20">
        <f>(E20/E$25)*100</f>
        <v>0</v>
      </c>
      <c r="O20">
        <f>(F20/F$25)*100</f>
        <v>0</v>
      </c>
      <c r="P20" t="str">
        <f>IF(SUM($C20:$F20)&gt;0, INDEX($C$2:$F$2, 0, MATCH(MAX($C20:$F20), $C20:$F20, 0)), "Arabidopsis, Rice or Outgroup")</f>
        <v>Arabidopsis, Rice or Outgroup</v>
      </c>
      <c r="Q20" t="str">
        <f>IF(SUM($L20:$O20)&gt;0, INDEX($L$2:$O$2, 0, MATCH(MAX($L20:$O20), $L20:$O20, 0)), "Arabidopsis, Rice or Outgroup")</f>
        <v>Arabidopsis, Rice or Outgroup</v>
      </c>
    </row>
    <row r="21" spans="1:17" x14ac:dyDescent="0.2">
      <c r="B21" t="s">
        <v>35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14</v>
      </c>
      <c r="J21">
        <v>0</v>
      </c>
      <c r="K21">
        <v>0</v>
      </c>
      <c r="L21">
        <f>(C21/C$25)*100</f>
        <v>0</v>
      </c>
      <c r="M21">
        <f>(D21/D$25)*100</f>
        <v>0</v>
      </c>
      <c r="N21">
        <f>(E21/E$25)*100</f>
        <v>0</v>
      </c>
      <c r="O21">
        <f>(F21/F$25)*100</f>
        <v>0</v>
      </c>
      <c r="P21" t="str">
        <f t="shared" ref="P21:P24" si="2">IF(SUM($C21:$F21)&gt;0, INDEX($C$2:$F$2, 0, MATCH(MAX($C21:$F21), $C21:$F21, 0)), "Arabidopsis, Rice or Outgroup")</f>
        <v>Arabidopsis, Rice or Outgroup</v>
      </c>
      <c r="Q21" t="str">
        <f t="shared" ref="Q21:Q24" si="3">IF(SUM($L21:$O21)&gt;0, INDEX($L$2:$O$2, 0, MATCH(MAX($L21:$O21), $L21:$O21, 0)), "Arabidopsis, Rice or Outgroup")</f>
        <v>Arabidopsis, Rice or Outgroup</v>
      </c>
    </row>
    <row r="22" spans="1:17" x14ac:dyDescent="0.2">
      <c r="B22" t="s">
        <v>36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10</v>
      </c>
      <c r="K22">
        <v>0</v>
      </c>
      <c r="L22">
        <f>(C22/C$25)*100</f>
        <v>0</v>
      </c>
      <c r="M22">
        <f>(D22/D$25)*100</f>
        <v>0</v>
      </c>
      <c r="N22">
        <f>(E22/E$25)*100</f>
        <v>0</v>
      </c>
      <c r="O22">
        <f>(F22/F$25)*100</f>
        <v>0</v>
      </c>
      <c r="P22" t="str">
        <f t="shared" si="2"/>
        <v>Arabidopsis, Rice or Outgroup</v>
      </c>
      <c r="Q22" t="str">
        <f t="shared" si="3"/>
        <v>Arabidopsis, Rice or Outgroup</v>
      </c>
    </row>
    <row r="23" spans="1:17" x14ac:dyDescent="0.2">
      <c r="B23" t="s">
        <v>37</v>
      </c>
      <c r="C23">
        <v>36</v>
      </c>
      <c r="D23">
        <v>80</v>
      </c>
      <c r="E23">
        <v>30</v>
      </c>
      <c r="F23">
        <v>27</v>
      </c>
      <c r="G23">
        <v>22</v>
      </c>
      <c r="H23">
        <v>0</v>
      </c>
      <c r="I23">
        <v>0</v>
      </c>
      <c r="J23">
        <v>0</v>
      </c>
      <c r="K23">
        <v>0</v>
      </c>
      <c r="L23">
        <f>(C23/C$25)*100</f>
        <v>73.469387755102048</v>
      </c>
      <c r="M23">
        <f>(D23/D$25)*100</f>
        <v>86.021505376344081</v>
      </c>
      <c r="N23">
        <f>(E23/E$25)*100</f>
        <v>71.428571428571431</v>
      </c>
      <c r="O23">
        <f>(F23/F$25)*100</f>
        <v>77.142857142857153</v>
      </c>
      <c r="P23" t="str">
        <f t="shared" si="2"/>
        <v>Striga</v>
      </c>
      <c r="Q23" t="str">
        <f t="shared" si="3"/>
        <v>Striga</v>
      </c>
    </row>
    <row r="24" spans="1:17" x14ac:dyDescent="0.2">
      <c r="B24" t="s">
        <v>38</v>
      </c>
      <c r="C24">
        <v>13</v>
      </c>
      <c r="D24">
        <v>13</v>
      </c>
      <c r="E24">
        <v>12</v>
      </c>
      <c r="F24">
        <v>8</v>
      </c>
      <c r="G24">
        <v>12</v>
      </c>
      <c r="H24">
        <v>0</v>
      </c>
      <c r="I24">
        <v>0</v>
      </c>
      <c r="J24">
        <v>0</v>
      </c>
      <c r="K24">
        <v>22</v>
      </c>
      <c r="L24">
        <f>(C24/C$25)*100</f>
        <v>26.530612244897959</v>
      </c>
      <c r="M24">
        <f>(D24/D$25)*100</f>
        <v>13.978494623655912</v>
      </c>
      <c r="N24">
        <f>(E24/E$25)*100</f>
        <v>28.571428571428569</v>
      </c>
      <c r="O24">
        <f>(F24/F$25)*100</f>
        <v>22.857142857142858</v>
      </c>
      <c r="P24" t="str">
        <f t="shared" si="2"/>
        <v>Triphysaria</v>
      </c>
      <c r="Q24" t="str">
        <f t="shared" si="3"/>
        <v>Mimulus</v>
      </c>
    </row>
    <row r="25" spans="1:17" x14ac:dyDescent="0.2">
      <c r="B25" t="s">
        <v>15</v>
      </c>
      <c r="C25">
        <f>SUM(C20:C24)</f>
        <v>49</v>
      </c>
      <c r="D25">
        <f>SUM(D20:D24)</f>
        <v>93</v>
      </c>
      <c r="E25">
        <f>SUM(E20:E24)</f>
        <v>42</v>
      </c>
      <c r="F25">
        <f>SUM(F20:F24)</f>
        <v>35</v>
      </c>
    </row>
    <row r="27" spans="1:17" x14ac:dyDescent="0.2">
      <c r="A27" t="s">
        <v>13</v>
      </c>
      <c r="B27" t="s">
        <v>39</v>
      </c>
      <c r="C27">
        <v>26</v>
      </c>
      <c r="D27">
        <v>55</v>
      </c>
      <c r="E27">
        <v>72</v>
      </c>
      <c r="F27">
        <v>31</v>
      </c>
      <c r="G27">
        <v>43</v>
      </c>
      <c r="H27">
        <v>0</v>
      </c>
      <c r="I27">
        <v>0</v>
      </c>
      <c r="J27">
        <v>0</v>
      </c>
      <c r="K27">
        <v>25</v>
      </c>
      <c r="L27">
        <f>(C27/C$34)*100</f>
        <v>39.393939393939391</v>
      </c>
      <c r="M27">
        <f>(D27/D$34)*100</f>
        <v>42.96875</v>
      </c>
      <c r="N27">
        <f>(E27/E$34)*100</f>
        <v>52.554744525547449</v>
      </c>
      <c r="O27">
        <f>(F27/F$34)*100</f>
        <v>37.349397590361441</v>
      </c>
      <c r="P27" t="str">
        <f>IF(SUM($C27:$F27)&gt;0, INDEX($C$2:$F$2, 0, MATCH(MAX($C27:$F27), $C27:$F27, 0)), "Arabidopsis, Rice or Outgroup")</f>
        <v>Mimulus</v>
      </c>
      <c r="Q27" t="str">
        <f t="shared" ref="Q27:Q33" si="4">IF(SUM($L27:$O27)&gt;0, INDEX($L$2:$O$2, 0, MATCH(MAX($L27:$O27), $L27:$O27, 0)), "Arabidopsis, Rice or Outgroup")</f>
        <v>Mimulus</v>
      </c>
    </row>
    <row r="28" spans="1:17" x14ac:dyDescent="0.2">
      <c r="B28" t="s">
        <v>40</v>
      </c>
      <c r="C28">
        <v>14</v>
      </c>
      <c r="D28">
        <v>19</v>
      </c>
      <c r="E28">
        <v>27</v>
      </c>
      <c r="F28">
        <v>17</v>
      </c>
      <c r="G28">
        <v>5</v>
      </c>
      <c r="H28">
        <v>0</v>
      </c>
      <c r="I28">
        <v>0</v>
      </c>
      <c r="J28">
        <v>0</v>
      </c>
      <c r="K28">
        <v>6</v>
      </c>
      <c r="L28">
        <f>(C28/C$34)*100</f>
        <v>21.212121212121211</v>
      </c>
      <c r="M28">
        <f>(D28/D$34)*100</f>
        <v>14.84375</v>
      </c>
      <c r="N28">
        <f>(E28/E$34)*100</f>
        <v>19.708029197080293</v>
      </c>
      <c r="O28">
        <f>(F28/F$34)*100</f>
        <v>20.481927710843372</v>
      </c>
      <c r="P28" t="str">
        <f t="shared" ref="P28:P33" si="5">IF(SUM($C28:$F28)&gt;0, INDEX($C$2:$F$2, 0, MATCH(MAX($C28:$F28), $C28:$F28, 0)), "Arabidopsis, Rice or Outgroup")</f>
        <v>Mimulus</v>
      </c>
      <c r="Q28" t="str">
        <f t="shared" si="4"/>
        <v>Triphysaria</v>
      </c>
    </row>
    <row r="29" spans="1:17" x14ac:dyDescent="0.2">
      <c r="B29" t="s">
        <v>41</v>
      </c>
      <c r="C29">
        <v>21</v>
      </c>
      <c r="D29">
        <v>36</v>
      </c>
      <c r="E29">
        <v>17</v>
      </c>
      <c r="F29">
        <v>30</v>
      </c>
      <c r="G29">
        <v>23</v>
      </c>
      <c r="H29">
        <v>5</v>
      </c>
      <c r="I29">
        <v>4</v>
      </c>
      <c r="J29">
        <v>5</v>
      </c>
      <c r="K29">
        <v>23</v>
      </c>
      <c r="L29">
        <f>(C29/C$34)*100</f>
        <v>31.818181818181817</v>
      </c>
      <c r="M29">
        <f>(D29/D$34)*100</f>
        <v>28.125</v>
      </c>
      <c r="N29">
        <f>(E29/E$34)*100</f>
        <v>12.408759124087592</v>
      </c>
      <c r="O29">
        <f>(F29/F$34)*100</f>
        <v>36.144578313253014</v>
      </c>
      <c r="P29" t="str">
        <f t="shared" si="5"/>
        <v>Striga</v>
      </c>
      <c r="Q29" t="str">
        <f t="shared" si="4"/>
        <v>Phelipanche</v>
      </c>
    </row>
    <row r="30" spans="1:17" x14ac:dyDescent="0.2">
      <c r="B30" t="s">
        <v>42</v>
      </c>
      <c r="C30">
        <v>5</v>
      </c>
      <c r="D30">
        <v>9</v>
      </c>
      <c r="E30">
        <v>7</v>
      </c>
      <c r="F30">
        <v>5</v>
      </c>
      <c r="G30">
        <v>5</v>
      </c>
      <c r="H30">
        <v>0</v>
      </c>
      <c r="I30">
        <v>0</v>
      </c>
      <c r="J30">
        <v>0</v>
      </c>
      <c r="K30">
        <v>4</v>
      </c>
      <c r="L30">
        <f>(C30/C$34)*100</f>
        <v>7.5757575757575761</v>
      </c>
      <c r="M30">
        <f>(D30/D$34)*100</f>
        <v>7.03125</v>
      </c>
      <c r="N30">
        <f>(E30/E$34)*100</f>
        <v>5.1094890510948909</v>
      </c>
      <c r="O30">
        <f>(F30/F$34)*100</f>
        <v>6.024096385542169</v>
      </c>
      <c r="P30" t="str">
        <f t="shared" si="5"/>
        <v>Striga</v>
      </c>
      <c r="Q30" t="str">
        <f t="shared" si="4"/>
        <v>Triphysaria</v>
      </c>
    </row>
    <row r="31" spans="1:17" x14ac:dyDescent="0.2">
      <c r="B31" t="s">
        <v>43</v>
      </c>
      <c r="C31">
        <v>0</v>
      </c>
      <c r="D31">
        <v>9</v>
      </c>
      <c r="E31">
        <v>9</v>
      </c>
      <c r="F31">
        <v>0</v>
      </c>
      <c r="G31">
        <v>11</v>
      </c>
      <c r="H31">
        <v>0</v>
      </c>
      <c r="I31">
        <v>0</v>
      </c>
      <c r="J31">
        <v>0</v>
      </c>
      <c r="K31">
        <v>7</v>
      </c>
      <c r="L31">
        <f>(C31/C$34)*100</f>
        <v>0</v>
      </c>
      <c r="M31">
        <f>(D31/D$34)*100</f>
        <v>7.03125</v>
      </c>
      <c r="N31">
        <f>(E31/E$34)*100</f>
        <v>6.5693430656934311</v>
      </c>
      <c r="O31">
        <f>(F31/F$34)*100</f>
        <v>0</v>
      </c>
      <c r="P31" t="str">
        <f t="shared" si="5"/>
        <v>Striga</v>
      </c>
      <c r="Q31" t="str">
        <f t="shared" si="4"/>
        <v>Striga</v>
      </c>
    </row>
    <row r="32" spans="1:17" x14ac:dyDescent="0.2">
      <c r="B32" t="s">
        <v>44</v>
      </c>
      <c r="C32">
        <v>0</v>
      </c>
      <c r="D32">
        <v>0</v>
      </c>
      <c r="E32">
        <v>5</v>
      </c>
      <c r="F32">
        <v>0</v>
      </c>
      <c r="G32">
        <v>5</v>
      </c>
      <c r="H32">
        <v>0</v>
      </c>
      <c r="I32">
        <v>0</v>
      </c>
      <c r="J32">
        <v>0</v>
      </c>
      <c r="K32">
        <v>5</v>
      </c>
      <c r="L32">
        <f>(C32/C$34)*100</f>
        <v>0</v>
      </c>
      <c r="M32">
        <f>(D32/D$34)*100</f>
        <v>0</v>
      </c>
      <c r="N32">
        <f>(E32/E$34)*100</f>
        <v>3.6496350364963499</v>
      </c>
      <c r="O32">
        <f>(F32/F$34)*100</f>
        <v>0</v>
      </c>
      <c r="P32" t="str">
        <f t="shared" si="5"/>
        <v>Mimulus</v>
      </c>
      <c r="Q32" t="str">
        <f t="shared" si="4"/>
        <v>Mimulus</v>
      </c>
    </row>
    <row r="33" spans="2:17" x14ac:dyDescent="0.2">
      <c r="B33" t="s">
        <v>45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6</v>
      </c>
      <c r="L33">
        <f>(C33/C$34)*100</f>
        <v>0</v>
      </c>
      <c r="M33">
        <f>(D33/D$34)*100</f>
        <v>0</v>
      </c>
      <c r="N33">
        <f>(E33/E$34)*100</f>
        <v>0</v>
      </c>
      <c r="O33">
        <f>(F33/F$34)*100</f>
        <v>0</v>
      </c>
      <c r="P33" t="str">
        <f t="shared" si="5"/>
        <v>Arabidopsis, Rice or Outgroup</v>
      </c>
      <c r="Q33" t="str">
        <f t="shared" si="4"/>
        <v>Arabidopsis, Rice or Outgroup</v>
      </c>
    </row>
    <row r="34" spans="2:17" x14ac:dyDescent="0.2">
      <c r="B34" t="s">
        <v>15</v>
      </c>
      <c r="C34">
        <f>SUM(C27:C33)</f>
        <v>66</v>
      </c>
      <c r="D34">
        <f>SUM(D27:D33)</f>
        <v>128</v>
      </c>
      <c r="E34">
        <f>SUM(E27:E33)</f>
        <v>137</v>
      </c>
      <c r="F34">
        <f>SUM(F27:F33)</f>
        <v>83</v>
      </c>
    </row>
  </sheetData>
  <sortState ref="B3:I17">
    <sortCondition ref="B3:B17"/>
  </sortState>
  <mergeCells count="3">
    <mergeCell ref="G1:K1"/>
    <mergeCell ref="L1:O1"/>
    <mergeCell ref="P1: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Vikram Misra</dc:creator>
  <cp:lastModifiedBy>Vikram Misra</cp:lastModifiedBy>
  <dcterms:created xsi:type="dcterms:W3CDTF">2018-08-26T02:30:37Z</dcterms:created>
  <dcterms:modified xsi:type="dcterms:W3CDTF">2018-12-09T17:55:45Z</dcterms:modified>
</cp:coreProperties>
</file>