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ileyhazard/Google Drive/NHMRC papers/Bohol- IR/Revision/First Revision Draft/"/>
    </mc:Choice>
  </mc:AlternateContent>
  <xr:revisionPtr revIDLastSave="0" documentId="13_ncr:1_{54E2FFF1-384D-6C4B-A4D2-A5852B4F1C54}" xr6:coauthVersionLast="36" xr6:coauthVersionMax="36" xr10:uidLastSave="{00000000-0000-0000-0000-000000000000}"/>
  <bookViews>
    <workbookView xWindow="0" yWindow="460" windowWidth="33600" windowHeight="19540" xr2:uid="{00000000-000D-0000-FFFF-FFFF00000000}"/>
  </bookViews>
  <sheets>
    <sheet name="confusion_matrix_high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Z20" i="1"/>
  <c r="AA20" i="1"/>
  <c r="AA21" i="1"/>
  <c r="Y21" i="1"/>
  <c r="R25" i="1"/>
  <c r="E25" i="1"/>
  <c r="Y15" i="1"/>
  <c r="Y5" i="1"/>
  <c r="Y4" i="1"/>
  <c r="Y6" i="1"/>
  <c r="Y7" i="1"/>
  <c r="Y8" i="1"/>
  <c r="Y9" i="1"/>
  <c r="Y10" i="1"/>
  <c r="Y11" i="1"/>
  <c r="Y12" i="1"/>
  <c r="Y13" i="1"/>
  <c r="Y14" i="1"/>
  <c r="Y16" i="1"/>
  <c r="Y17" i="1"/>
  <c r="Y18" i="1"/>
  <c r="Y19" i="1"/>
  <c r="Y20" i="1"/>
  <c r="Y22" i="1"/>
  <c r="Y23" i="1"/>
  <c r="Y24" i="1"/>
  <c r="Y3" i="1"/>
  <c r="AB3" i="1" s="1"/>
  <c r="M28" i="1"/>
  <c r="U28" i="1"/>
  <c r="G28" i="1"/>
  <c r="I28" i="1"/>
  <c r="J28" i="1"/>
  <c r="P28" i="1"/>
  <c r="Q28" i="1"/>
  <c r="R28" i="1"/>
  <c r="S28" i="1"/>
  <c r="L28" i="1"/>
  <c r="F28" i="1"/>
  <c r="D28" i="1"/>
  <c r="AA4" i="1"/>
  <c r="AA5" i="1"/>
  <c r="AA6" i="1"/>
  <c r="AA7" i="1"/>
  <c r="AB7" i="1" s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2" i="1"/>
  <c r="AA23" i="1"/>
  <c r="AA24" i="1"/>
  <c r="AA3" i="1"/>
  <c r="V28" i="1"/>
  <c r="T28" i="1"/>
  <c r="H28" i="1"/>
  <c r="N28" i="1"/>
  <c r="O28" i="1"/>
  <c r="W28" i="1"/>
  <c r="X28" i="1"/>
  <c r="E28" i="1"/>
  <c r="K28" i="1"/>
  <c r="X25" i="1"/>
  <c r="W25" i="1"/>
  <c r="V25" i="1"/>
  <c r="U25" i="1"/>
  <c r="T25" i="1"/>
  <c r="S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AA25" i="1" l="1"/>
  <c r="C28" i="1"/>
  <c r="C25" i="1"/>
  <c r="AB16" i="1" l="1"/>
  <c r="AB12" i="1"/>
  <c r="AB18" i="1"/>
  <c r="AB20" i="1"/>
  <c r="AB24" i="1"/>
  <c r="AB8" i="1"/>
  <c r="AB9" i="1"/>
  <c r="AB11" i="1"/>
  <c r="AB5" i="1"/>
  <c r="AB13" i="1"/>
  <c r="AB15" i="1"/>
  <c r="AB22" i="1"/>
  <c r="AB10" i="1"/>
  <c r="AB17" i="1"/>
  <c r="AB19" i="1"/>
  <c r="Y25" i="1"/>
  <c r="AB4" i="1"/>
  <c r="AB6" i="1"/>
  <c r="AB14" i="1"/>
  <c r="AB21" i="1"/>
  <c r="AB23" i="1"/>
  <c r="E26" i="1" l="1"/>
  <c r="Z23" i="1"/>
  <c r="H26" i="1"/>
  <c r="R26" i="1"/>
  <c r="Y28" i="1"/>
  <c r="G26" i="1"/>
  <c r="Y26" i="1"/>
  <c r="I26" i="1"/>
  <c r="Z25" i="1"/>
  <c r="Z7" i="1"/>
  <c r="Z24" i="1"/>
  <c r="AB25" i="1"/>
  <c r="Z19" i="1"/>
  <c r="Z14" i="1"/>
  <c r="Z8" i="1"/>
  <c r="Z15" i="1"/>
  <c r="Z9" i="1"/>
  <c r="Z22" i="1"/>
  <c r="Z4" i="1"/>
  <c r="Z3" i="1"/>
  <c r="C26" i="1"/>
  <c r="Z11" i="1"/>
  <c r="Z18" i="1"/>
  <c r="Z16" i="1"/>
  <c r="Z21" i="1"/>
  <c r="Z5" i="1"/>
  <c r="Z6" i="1"/>
  <c r="Z17" i="1"/>
  <c r="Z10" i="1"/>
  <c r="Z12" i="1"/>
  <c r="Z13" i="1"/>
  <c r="L26" i="1"/>
  <c r="M26" i="1"/>
  <c r="T26" i="1"/>
  <c r="W26" i="1"/>
  <c r="S26" i="1"/>
  <c r="O26" i="1"/>
  <c r="K26" i="1"/>
  <c r="F26" i="1"/>
  <c r="V26" i="1"/>
  <c r="N26" i="1"/>
  <c r="J26" i="1"/>
  <c r="U26" i="1"/>
  <c r="X26" i="1"/>
  <c r="P26" i="1"/>
  <c r="Q26" i="1"/>
</calcChain>
</file>

<file path=xl/sharedStrings.xml><?xml version="1.0" encoding="utf-8"?>
<sst xmlns="http://schemas.openxmlformats.org/spreadsheetml/2006/main" count="55" uniqueCount="29">
  <si>
    <t>Acute Myocardial Infarction</t>
  </si>
  <si>
    <t>Breast Cancer</t>
  </si>
  <si>
    <t>Renal disease</t>
  </si>
  <si>
    <t>Cirrhosis</t>
  </si>
  <si>
    <t>Colorectal Cancer</t>
  </si>
  <si>
    <t>Diabetes</t>
  </si>
  <si>
    <t>Diarrhea/Dysentery</t>
  </si>
  <si>
    <t>Falls</t>
  </si>
  <si>
    <t>Homicide</t>
  </si>
  <si>
    <t>Leukemia/Lymphomas</t>
  </si>
  <si>
    <t>Lung Cancer</t>
  </si>
  <si>
    <t>Maternal</t>
  </si>
  <si>
    <t>Other Cancers</t>
  </si>
  <si>
    <t>Other Cardiovascular Diseases</t>
  </si>
  <si>
    <t>Other Infectious Diseases</t>
  </si>
  <si>
    <t>Other Injuries</t>
  </si>
  <si>
    <t>Pneumonia</t>
  </si>
  <si>
    <t>Pulmonary tuberculosis</t>
  </si>
  <si>
    <t>Road Traffic</t>
  </si>
  <si>
    <t>Stroke</t>
  </si>
  <si>
    <t>Philippine Statistics Authority</t>
  </si>
  <si>
    <t>Medical Record Review</t>
  </si>
  <si>
    <t>Total</t>
  </si>
  <si>
    <t>CSMF</t>
  </si>
  <si>
    <t>Agreement</t>
  </si>
  <si>
    <t>% Agreement</t>
  </si>
  <si>
    <t>Cause</t>
  </si>
  <si>
    <t>Other NCDS</t>
  </si>
  <si>
    <t>COPD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</si>
</sst>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6" fillId="0" borderId="0" xfId="0" applyFont="1"/>
    <xf numFmtId="0" fontId="16" fillId="0" borderId="10" xfId="0" applyFont="1" applyBorder="1" applyAlignment="1">
      <alignment vertical="center" textRotation="90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workbookViewId="0">
      <selection activeCell="E4" sqref="E4"/>
    </sheetView>
  </sheetViews>
  <sheetFormatPr baseColWidth="10" defaultColWidth="8.83203125" defaultRowHeight="15" x14ac:dyDescent="0.2"/>
  <cols>
    <col min="1" max="1" width="27.83203125" bestFit="1" customWidth="1"/>
    <col min="2" max="2" width="28.1640625" style="4" bestFit="1" customWidth="1"/>
    <col min="3" max="3" width="6.1640625" bestFit="1" customWidth="1"/>
    <col min="4" max="4" width="7.1640625" bestFit="1" customWidth="1"/>
    <col min="5" max="8" width="6.1640625" bestFit="1" customWidth="1"/>
    <col min="9" max="9" width="6.1640625" customWidth="1"/>
    <col min="10" max="12" width="6.1640625" bestFit="1" customWidth="1"/>
    <col min="13" max="13" width="7.1640625" bestFit="1" customWidth="1"/>
    <col min="14" max="23" width="6.1640625" bestFit="1" customWidth="1"/>
    <col min="24" max="25" width="7.1640625" bestFit="1" customWidth="1"/>
    <col min="26" max="26" width="7" bestFit="1" customWidth="1"/>
    <col min="27" max="27" width="7.1640625" bestFit="1" customWidth="1"/>
  </cols>
  <sheetData>
    <row r="1" spans="1:28" x14ac:dyDescent="0.2">
      <c r="A1" s="2"/>
      <c r="B1" s="1"/>
      <c r="C1" s="6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8" s="4" customFormat="1" ht="146" x14ac:dyDescent="0.2">
      <c r="A2" s="8" t="s">
        <v>20</v>
      </c>
      <c r="B2" s="1" t="s">
        <v>26</v>
      </c>
      <c r="C2" s="5" t="s">
        <v>0</v>
      </c>
      <c r="D2" s="5" t="s">
        <v>1</v>
      </c>
      <c r="E2" s="5" t="s">
        <v>3</v>
      </c>
      <c r="F2" s="5" t="s">
        <v>4</v>
      </c>
      <c r="G2" s="5" t="s">
        <v>28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27</v>
      </c>
      <c r="T2" s="5" t="s">
        <v>16</v>
      </c>
      <c r="U2" s="5" t="s">
        <v>17</v>
      </c>
      <c r="V2" s="5" t="s">
        <v>2</v>
      </c>
      <c r="W2" s="5" t="s">
        <v>18</v>
      </c>
      <c r="X2" s="5" t="s">
        <v>19</v>
      </c>
      <c r="Y2" s="5" t="s">
        <v>22</v>
      </c>
      <c r="Z2" s="5" t="s">
        <v>23</v>
      </c>
      <c r="AA2" s="5" t="s">
        <v>24</v>
      </c>
      <c r="AB2" s="5" t="s">
        <v>25</v>
      </c>
    </row>
    <row r="3" spans="1:28" ht="15" customHeight="1" x14ac:dyDescent="0.2">
      <c r="A3" s="8"/>
      <c r="B3" s="1" t="s">
        <v>0</v>
      </c>
      <c r="C3" s="7">
        <v>22</v>
      </c>
      <c r="D3" s="7">
        <v>0</v>
      </c>
      <c r="E3" s="7">
        <v>0</v>
      </c>
      <c r="F3" s="7">
        <v>0</v>
      </c>
      <c r="G3" s="7">
        <v>0</v>
      </c>
      <c r="H3" s="7">
        <v>2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0</v>
      </c>
      <c r="W3" s="7">
        <v>1</v>
      </c>
      <c r="X3" s="7">
        <v>5</v>
      </c>
      <c r="Y3" s="2">
        <f>SUM($C3:$X3)</f>
        <v>32</v>
      </c>
      <c r="Z3" s="3">
        <f t="shared" ref="Z3:Z25" si="0">Y3/$Y$25</f>
        <v>4.0764331210191081E-2</v>
      </c>
      <c r="AA3" s="2">
        <f>INDEX(C3:X24,,ROWS($1:1))</f>
        <v>22</v>
      </c>
      <c r="AB3" s="3">
        <f>AA3/Y3</f>
        <v>0.6875</v>
      </c>
    </row>
    <row r="4" spans="1:28" x14ac:dyDescent="0.2">
      <c r="A4" s="8"/>
      <c r="B4" s="1" t="s">
        <v>1</v>
      </c>
      <c r="C4" s="7">
        <v>0</v>
      </c>
      <c r="D4" s="7">
        <v>7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0</v>
      </c>
      <c r="Y4" s="2">
        <f t="shared" ref="Y4:Y24" si="1">SUM($C4:$X4)</f>
        <v>8</v>
      </c>
      <c r="Z4" s="3">
        <f t="shared" si="0"/>
        <v>1.019108280254777E-2</v>
      </c>
      <c r="AA4" s="2">
        <f>INDEX(C4:X25,,ROWS($1:2))</f>
        <v>7</v>
      </c>
      <c r="AB4" s="3">
        <f t="shared" ref="AB4:AB25" si="2">AA4/Y4</f>
        <v>0.875</v>
      </c>
    </row>
    <row r="5" spans="1:28" x14ac:dyDescent="0.2">
      <c r="A5" s="8"/>
      <c r="B5" s="1" t="s">
        <v>3</v>
      </c>
      <c r="C5" s="7">
        <v>0</v>
      </c>
      <c r="D5" s="7">
        <v>0</v>
      </c>
      <c r="E5" s="7">
        <v>13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0</v>
      </c>
      <c r="W5" s="7">
        <v>0</v>
      </c>
      <c r="X5" s="7">
        <v>0</v>
      </c>
      <c r="Y5" s="2">
        <f>SUM($C5:$X5)</f>
        <v>15</v>
      </c>
      <c r="Z5" s="3">
        <f t="shared" si="0"/>
        <v>1.9108280254777069E-2</v>
      </c>
      <c r="AA5" s="2">
        <f>INDEX(C5:X26,,ROWS($1:3))</f>
        <v>13</v>
      </c>
      <c r="AB5" s="3">
        <f t="shared" si="2"/>
        <v>0.8666666666666667</v>
      </c>
    </row>
    <row r="6" spans="1:28" x14ac:dyDescent="0.2">
      <c r="A6" s="8"/>
      <c r="B6" s="1" t="s">
        <v>4</v>
      </c>
      <c r="C6" s="7">
        <v>0</v>
      </c>
      <c r="D6" s="7">
        <v>0</v>
      </c>
      <c r="E6" s="7">
        <v>0</v>
      </c>
      <c r="F6" s="7">
        <v>9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2">
        <f t="shared" si="1"/>
        <v>9</v>
      </c>
      <c r="Z6" s="3">
        <f t="shared" si="0"/>
        <v>1.1464968152866241E-2</v>
      </c>
      <c r="AA6" s="2">
        <f>INDEX(C6:X27,,ROWS($1:4))</f>
        <v>9</v>
      </c>
      <c r="AB6" s="3">
        <f t="shared" si="2"/>
        <v>1</v>
      </c>
    </row>
    <row r="7" spans="1:28" x14ac:dyDescent="0.2">
      <c r="A7" s="8"/>
      <c r="B7" s="1" t="s">
        <v>28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4</v>
      </c>
      <c r="U7" s="7">
        <v>0</v>
      </c>
      <c r="V7" s="7">
        <v>0</v>
      </c>
      <c r="W7" s="7">
        <v>0</v>
      </c>
      <c r="X7" s="7">
        <v>0</v>
      </c>
      <c r="Y7" s="2">
        <f t="shared" si="1"/>
        <v>6</v>
      </c>
      <c r="Z7" s="3">
        <f t="shared" si="0"/>
        <v>7.6433121019108281E-3</v>
      </c>
      <c r="AA7" s="2">
        <f>INDEX(C7:X28,,ROWS($1:5))</f>
        <v>2</v>
      </c>
      <c r="AB7" s="3">
        <f t="shared" ref="AB7" si="3">AA7/Y7</f>
        <v>0.33333333333333331</v>
      </c>
    </row>
    <row r="8" spans="1:28" x14ac:dyDescent="0.2">
      <c r="A8" s="8"/>
      <c r="B8" s="1" t="s">
        <v>5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26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4</v>
      </c>
      <c r="U8" s="7">
        <v>1</v>
      </c>
      <c r="V8" s="7">
        <v>1</v>
      </c>
      <c r="W8" s="7">
        <v>0</v>
      </c>
      <c r="X8" s="7">
        <v>8</v>
      </c>
      <c r="Y8" s="2">
        <f t="shared" si="1"/>
        <v>46</v>
      </c>
      <c r="Z8" s="3">
        <f t="shared" si="0"/>
        <v>5.8598726114649682E-2</v>
      </c>
      <c r="AA8" s="2">
        <f>INDEX(C8:X29,,ROWS($1:6))</f>
        <v>26</v>
      </c>
      <c r="AB8" s="3">
        <f t="shared" si="2"/>
        <v>0.56521739130434778</v>
      </c>
    </row>
    <row r="9" spans="1:28" x14ac:dyDescent="0.2">
      <c r="A9" s="8"/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">
        <f t="shared" si="1"/>
        <v>4</v>
      </c>
      <c r="Z9" s="3">
        <f t="shared" si="0"/>
        <v>5.0955414012738851E-3</v>
      </c>
      <c r="AA9" s="2">
        <f>INDEX(C9:X30,,ROWS($1:7))</f>
        <v>3</v>
      </c>
      <c r="AB9" s="3">
        <f t="shared" si="2"/>
        <v>0.75</v>
      </c>
    </row>
    <row r="10" spans="1:28" x14ac:dyDescent="0.2">
      <c r="A10" s="8"/>
      <c r="B10" s="1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12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</v>
      </c>
      <c r="Y10" s="2">
        <f t="shared" si="1"/>
        <v>13</v>
      </c>
      <c r="Z10" s="3">
        <f t="shared" si="0"/>
        <v>1.6560509554140127E-2</v>
      </c>
      <c r="AA10" s="2">
        <f>INDEX(C10:X31,,ROWS($1:8))</f>
        <v>12</v>
      </c>
      <c r="AB10" s="3">
        <f t="shared" si="2"/>
        <v>0.92307692307692313</v>
      </c>
    </row>
    <row r="11" spans="1:28" x14ac:dyDescent="0.2">
      <c r="A11" s="8"/>
      <c r="B11" s="1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23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2">
        <f t="shared" si="1"/>
        <v>25</v>
      </c>
      <c r="Z11" s="3">
        <f t="shared" si="0"/>
        <v>3.1847133757961783E-2</v>
      </c>
      <c r="AA11" s="2">
        <f>INDEX(C11:X32,,ROWS($1:9))</f>
        <v>23</v>
      </c>
      <c r="AB11" s="3">
        <f t="shared" si="2"/>
        <v>0.92</v>
      </c>
    </row>
    <row r="12" spans="1:28" x14ac:dyDescent="0.2">
      <c r="A12" s="8"/>
      <c r="B12" s="1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2">
        <f t="shared" si="1"/>
        <v>8</v>
      </c>
      <c r="Z12" s="3">
        <f t="shared" si="0"/>
        <v>1.019108280254777E-2</v>
      </c>
      <c r="AA12" s="2">
        <f>INDEX(C12:X33,,ROWS($1:10))</f>
        <v>6</v>
      </c>
      <c r="AB12" s="3">
        <f t="shared" si="2"/>
        <v>0.75</v>
      </c>
    </row>
    <row r="13" spans="1:28" x14ac:dyDescent="0.2">
      <c r="A13" s="8"/>
      <c r="B13" s="1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4</v>
      </c>
      <c r="U13" s="7">
        <v>1</v>
      </c>
      <c r="V13" s="7">
        <v>0</v>
      </c>
      <c r="W13" s="7">
        <v>0</v>
      </c>
      <c r="X13" s="7">
        <v>0</v>
      </c>
      <c r="Y13" s="2">
        <f t="shared" si="1"/>
        <v>9</v>
      </c>
      <c r="Z13" s="3">
        <f t="shared" si="0"/>
        <v>1.1464968152866241E-2</v>
      </c>
      <c r="AA13" s="2">
        <f>INDEX(C13:X34,,ROWS($1:11))</f>
        <v>3</v>
      </c>
      <c r="AB13" s="3">
        <f t="shared" si="2"/>
        <v>0.33333333333333331</v>
      </c>
    </row>
    <row r="14" spans="1:28" x14ac:dyDescent="0.2">
      <c r="A14" s="8"/>
      <c r="B14" s="1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6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2">
        <f t="shared" si="1"/>
        <v>7</v>
      </c>
      <c r="Z14" s="3">
        <f t="shared" si="0"/>
        <v>8.9171974522292991E-3</v>
      </c>
      <c r="AA14" s="2">
        <f>INDEX(C14:X35,,ROWS($1:12))</f>
        <v>6</v>
      </c>
      <c r="AB14" s="3">
        <f t="shared" si="2"/>
        <v>0.8571428571428571</v>
      </c>
    </row>
    <row r="15" spans="1:28" x14ac:dyDescent="0.2">
      <c r="A15" s="8"/>
      <c r="B15" s="1" t="s">
        <v>12</v>
      </c>
      <c r="C15" s="7">
        <v>1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21</v>
      </c>
      <c r="P15" s="7">
        <v>0</v>
      </c>
      <c r="Q15" s="7">
        <v>0</v>
      </c>
      <c r="R15" s="7">
        <v>0</v>
      </c>
      <c r="S15" s="7">
        <v>1</v>
      </c>
      <c r="T15" s="7">
        <v>2</v>
      </c>
      <c r="U15" s="7">
        <v>1</v>
      </c>
      <c r="V15" s="7">
        <v>0</v>
      </c>
      <c r="W15" s="7">
        <v>1</v>
      </c>
      <c r="X15" s="7">
        <v>0</v>
      </c>
      <c r="Y15" s="2">
        <f>SUM($C15:$X15)</f>
        <v>29</v>
      </c>
      <c r="Z15" s="3">
        <f t="shared" si="0"/>
        <v>3.6942675159235668E-2</v>
      </c>
      <c r="AA15" s="2">
        <f>INDEX(C15:X36,,ROWS($1:13))</f>
        <v>21</v>
      </c>
      <c r="AB15" s="3">
        <f t="shared" si="2"/>
        <v>0.72413793103448276</v>
      </c>
    </row>
    <row r="16" spans="1:28" x14ac:dyDescent="0.2">
      <c r="A16" s="8"/>
      <c r="B16" s="1" t="s">
        <v>13</v>
      </c>
      <c r="C16" s="7">
        <v>5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21</v>
      </c>
      <c r="Q16" s="7">
        <v>0</v>
      </c>
      <c r="R16" s="7">
        <v>0</v>
      </c>
      <c r="S16" s="7">
        <v>1</v>
      </c>
      <c r="T16" s="7">
        <v>4</v>
      </c>
      <c r="U16" s="7">
        <v>0</v>
      </c>
      <c r="V16" s="7">
        <v>1</v>
      </c>
      <c r="W16" s="7">
        <v>0</v>
      </c>
      <c r="X16" s="7">
        <v>13</v>
      </c>
      <c r="Y16" s="2">
        <f t="shared" si="1"/>
        <v>48</v>
      </c>
      <c r="Z16" s="3">
        <f t="shared" si="0"/>
        <v>6.1146496815286625E-2</v>
      </c>
      <c r="AA16" s="2">
        <f>INDEX(C16:X37,,ROWS($1:14))</f>
        <v>21</v>
      </c>
      <c r="AB16" s="3">
        <f t="shared" si="2"/>
        <v>0.4375</v>
      </c>
    </row>
    <row r="17" spans="1:28" x14ac:dyDescent="0.2">
      <c r="A17" s="8"/>
      <c r="B17" s="1" t="s">
        <v>14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1</v>
      </c>
      <c r="P17" s="7">
        <v>0</v>
      </c>
      <c r="Q17" s="7">
        <v>19</v>
      </c>
      <c r="R17" s="7">
        <v>0</v>
      </c>
      <c r="S17" s="7">
        <v>2</v>
      </c>
      <c r="T17" s="7">
        <v>6</v>
      </c>
      <c r="U17" s="7">
        <v>0</v>
      </c>
      <c r="V17" s="7">
        <v>1</v>
      </c>
      <c r="W17" s="7">
        <v>0</v>
      </c>
      <c r="X17" s="7">
        <v>3</v>
      </c>
      <c r="Y17" s="2">
        <f t="shared" si="1"/>
        <v>34</v>
      </c>
      <c r="Z17" s="3">
        <f t="shared" si="0"/>
        <v>4.3312101910828023E-2</v>
      </c>
      <c r="AA17" s="2">
        <f>INDEX(C17:X38,,ROWS($1:15))</f>
        <v>19</v>
      </c>
      <c r="AB17" s="3">
        <f t="shared" si="2"/>
        <v>0.55882352941176472</v>
      </c>
    </row>
    <row r="18" spans="1:28" x14ac:dyDescent="0.2">
      <c r="A18" s="8"/>
      <c r="B18" s="1" t="s">
        <v>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12</v>
      </c>
      <c r="S18" s="7">
        <v>0</v>
      </c>
      <c r="T18" s="7">
        <v>0</v>
      </c>
      <c r="U18" s="7">
        <v>0</v>
      </c>
      <c r="V18" s="7">
        <v>0</v>
      </c>
      <c r="W18" s="7">
        <v>8</v>
      </c>
      <c r="X18" s="7">
        <v>0</v>
      </c>
      <c r="Y18" s="2">
        <f t="shared" si="1"/>
        <v>24</v>
      </c>
      <c r="Z18" s="3">
        <f t="shared" si="0"/>
        <v>3.0573248407643312E-2</v>
      </c>
      <c r="AA18" s="2">
        <f>INDEX(C18:X39,,ROWS($1:16))</f>
        <v>12</v>
      </c>
      <c r="AB18" s="3">
        <f t="shared" si="2"/>
        <v>0.5</v>
      </c>
    </row>
    <row r="19" spans="1:28" x14ac:dyDescent="0.2">
      <c r="A19" s="8"/>
      <c r="B19" s="1" t="s">
        <v>27</v>
      </c>
      <c r="C19" s="7">
        <v>2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2</v>
      </c>
      <c r="J19" s="7">
        <v>0</v>
      </c>
      <c r="K19" s="7">
        <v>0</v>
      </c>
      <c r="L19" s="7">
        <v>1</v>
      </c>
      <c r="M19" s="7">
        <v>0</v>
      </c>
      <c r="N19" s="7">
        <v>1</v>
      </c>
      <c r="O19" s="7">
        <v>0</v>
      </c>
      <c r="P19" s="7">
        <v>2</v>
      </c>
      <c r="Q19" s="7">
        <v>9</v>
      </c>
      <c r="R19" s="7">
        <v>1</v>
      </c>
      <c r="S19" s="7">
        <v>44</v>
      </c>
      <c r="T19" s="7">
        <v>16</v>
      </c>
      <c r="U19" s="7">
        <v>0</v>
      </c>
      <c r="V19" s="7">
        <v>8</v>
      </c>
      <c r="W19" s="7">
        <v>1</v>
      </c>
      <c r="X19" s="7">
        <v>7</v>
      </c>
      <c r="Y19" s="2">
        <f t="shared" si="1"/>
        <v>97</v>
      </c>
      <c r="Z19" s="3">
        <f t="shared" si="0"/>
        <v>0.12356687898089172</v>
      </c>
      <c r="AA19" s="2">
        <f>INDEX(C19:X40,,ROWS($1:17))</f>
        <v>44</v>
      </c>
      <c r="AB19" s="3">
        <f t="shared" si="2"/>
        <v>0.45360824742268041</v>
      </c>
    </row>
    <row r="20" spans="1:28" x14ac:dyDescent="0.2">
      <c r="A20" s="8"/>
      <c r="B20" s="1" t="s">
        <v>16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3</v>
      </c>
      <c r="R20" s="7">
        <v>0</v>
      </c>
      <c r="S20" s="7">
        <v>2</v>
      </c>
      <c r="T20" s="7">
        <v>32</v>
      </c>
      <c r="U20" s="7">
        <v>3</v>
      </c>
      <c r="V20" s="7">
        <v>0</v>
      </c>
      <c r="W20" s="7">
        <v>0</v>
      </c>
      <c r="X20" s="7">
        <v>10</v>
      </c>
      <c r="Y20" s="2">
        <f t="shared" si="1"/>
        <v>53</v>
      </c>
      <c r="Z20" s="3">
        <f t="shared" si="0"/>
        <v>6.751592356687898E-2</v>
      </c>
      <c r="AA20" s="2">
        <f>INDEX(C20:X41,,ROWS($1:18))</f>
        <v>32</v>
      </c>
      <c r="AB20" s="3">
        <f t="shared" si="2"/>
        <v>0.60377358490566035</v>
      </c>
    </row>
    <row r="21" spans="1:28" x14ac:dyDescent="0.2">
      <c r="A21" s="8"/>
      <c r="B21" s="1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2</v>
      </c>
      <c r="Q21" s="7">
        <v>3</v>
      </c>
      <c r="R21" s="7">
        <v>0</v>
      </c>
      <c r="S21" s="7">
        <v>0</v>
      </c>
      <c r="T21" s="7">
        <v>11</v>
      </c>
      <c r="U21" s="7">
        <v>13</v>
      </c>
      <c r="V21" s="7">
        <v>1</v>
      </c>
      <c r="W21" s="7">
        <v>0</v>
      </c>
      <c r="X21" s="7">
        <v>0</v>
      </c>
      <c r="Y21" s="2">
        <f>SUM($C21:$X21)</f>
        <v>33</v>
      </c>
      <c r="Z21" s="3">
        <f t="shared" si="0"/>
        <v>4.2038216560509552E-2</v>
      </c>
      <c r="AA21" s="2">
        <f>INDEX(C21:X42,,ROWS($1:19))</f>
        <v>13</v>
      </c>
      <c r="AB21" s="3">
        <f t="shared" si="2"/>
        <v>0.39393939393939392</v>
      </c>
    </row>
    <row r="22" spans="1:28" x14ac:dyDescent="0.2">
      <c r="A22" s="8"/>
      <c r="B22" s="1" t="s">
        <v>2</v>
      </c>
      <c r="C22" s="7">
        <v>1</v>
      </c>
      <c r="D22" s="7">
        <v>0</v>
      </c>
      <c r="E22" s="7">
        <v>2</v>
      </c>
      <c r="F22" s="7">
        <v>0</v>
      </c>
      <c r="G22" s="7">
        <v>0</v>
      </c>
      <c r="H22" s="7">
        <v>3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3</v>
      </c>
      <c r="R22" s="7">
        <v>0</v>
      </c>
      <c r="S22" s="7">
        <v>2</v>
      </c>
      <c r="T22" s="7">
        <v>1</v>
      </c>
      <c r="U22" s="7">
        <v>0</v>
      </c>
      <c r="V22" s="7">
        <v>21</v>
      </c>
      <c r="W22" s="7">
        <v>0</v>
      </c>
      <c r="X22" s="7">
        <v>0</v>
      </c>
      <c r="Y22" s="2">
        <f t="shared" si="1"/>
        <v>34</v>
      </c>
      <c r="Z22" s="3">
        <f t="shared" si="0"/>
        <v>4.3312101910828023E-2</v>
      </c>
      <c r="AA22" s="2">
        <f>INDEX(C22:X43,,ROWS($1:20))</f>
        <v>21</v>
      </c>
      <c r="AB22" s="3">
        <f t="shared" si="2"/>
        <v>0.61764705882352944</v>
      </c>
    </row>
    <row r="23" spans="1:28" x14ac:dyDescent="0.2">
      <c r="A23" s="8"/>
      <c r="B23" s="1" t="s">
        <v>18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74</v>
      </c>
      <c r="X23" s="7">
        <v>0</v>
      </c>
      <c r="Y23" s="2">
        <f t="shared" si="1"/>
        <v>74</v>
      </c>
      <c r="Z23" s="3">
        <f t="shared" si="0"/>
        <v>9.4267515923566886E-2</v>
      </c>
      <c r="AA23" s="2">
        <f>INDEX(C23:X44,,ROWS($1:21))</f>
        <v>74</v>
      </c>
      <c r="AB23" s="3">
        <f t="shared" si="2"/>
        <v>1</v>
      </c>
    </row>
    <row r="24" spans="1:28" x14ac:dyDescent="0.2">
      <c r="A24" s="8"/>
      <c r="B24" s="1" t="s">
        <v>19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7</v>
      </c>
      <c r="U24" s="7">
        <v>0</v>
      </c>
      <c r="V24" s="7">
        <v>0</v>
      </c>
      <c r="W24" s="7">
        <v>1</v>
      </c>
      <c r="X24" s="7">
        <v>165</v>
      </c>
      <c r="Y24" s="2">
        <f t="shared" si="1"/>
        <v>177</v>
      </c>
      <c r="Z24" s="3">
        <f t="shared" si="0"/>
        <v>0.22547770700636943</v>
      </c>
      <c r="AA24" s="2">
        <f>INDEX(C24:X45,,ROWS($1:22))</f>
        <v>165</v>
      </c>
      <c r="AB24" s="3">
        <f t="shared" si="2"/>
        <v>0.93220338983050843</v>
      </c>
    </row>
    <row r="25" spans="1:28" x14ac:dyDescent="0.2">
      <c r="A25" s="8"/>
      <c r="B25" s="1" t="s">
        <v>22</v>
      </c>
      <c r="C25" s="2">
        <f t="shared" ref="C25:X25" si="4">SUM(C3:C24)</f>
        <v>38</v>
      </c>
      <c r="D25" s="2">
        <f t="shared" si="4"/>
        <v>7</v>
      </c>
      <c r="E25" s="2">
        <f t="shared" si="4"/>
        <v>16</v>
      </c>
      <c r="F25" s="2">
        <f t="shared" si="4"/>
        <v>12</v>
      </c>
      <c r="G25" s="2">
        <f t="shared" si="4"/>
        <v>3</v>
      </c>
      <c r="H25" s="2">
        <f t="shared" si="4"/>
        <v>35</v>
      </c>
      <c r="I25" s="2">
        <f t="shared" si="4"/>
        <v>6</v>
      </c>
      <c r="J25" s="2">
        <f t="shared" si="4"/>
        <v>18</v>
      </c>
      <c r="K25" s="2">
        <f t="shared" si="4"/>
        <v>25</v>
      </c>
      <c r="L25" s="2">
        <f t="shared" si="4"/>
        <v>7</v>
      </c>
      <c r="M25" s="2">
        <f t="shared" si="4"/>
        <v>3</v>
      </c>
      <c r="N25" s="2">
        <f t="shared" si="4"/>
        <v>9</v>
      </c>
      <c r="O25" s="2">
        <f t="shared" si="4"/>
        <v>24</v>
      </c>
      <c r="P25" s="2">
        <f t="shared" si="4"/>
        <v>26</v>
      </c>
      <c r="Q25" s="2">
        <f t="shared" si="4"/>
        <v>39</v>
      </c>
      <c r="R25" s="2">
        <f t="shared" si="4"/>
        <v>14</v>
      </c>
      <c r="S25" s="2">
        <f t="shared" si="4"/>
        <v>56</v>
      </c>
      <c r="T25" s="2">
        <f t="shared" si="4"/>
        <v>93</v>
      </c>
      <c r="U25" s="2">
        <f t="shared" si="4"/>
        <v>22</v>
      </c>
      <c r="V25" s="2">
        <f t="shared" si="4"/>
        <v>33</v>
      </c>
      <c r="W25" s="2">
        <f t="shared" si="4"/>
        <v>87</v>
      </c>
      <c r="X25" s="2">
        <f t="shared" si="4"/>
        <v>212</v>
      </c>
      <c r="Y25" s="2">
        <f>SUM(C25:X25)</f>
        <v>785</v>
      </c>
      <c r="Z25" s="3">
        <f t="shared" si="0"/>
        <v>1</v>
      </c>
      <c r="AA25" s="2">
        <f>SUM(AA3:AA24)</f>
        <v>554</v>
      </c>
      <c r="AB25" s="3">
        <f t="shared" si="2"/>
        <v>0.70573248407643308</v>
      </c>
    </row>
    <row r="26" spans="1:28" x14ac:dyDescent="0.2">
      <c r="A26" s="8"/>
      <c r="B26" s="1" t="s">
        <v>23</v>
      </c>
      <c r="C26" s="3">
        <f t="shared" ref="C26:Y26" si="5">C25/$Y$25</f>
        <v>4.8407643312101914E-2</v>
      </c>
      <c r="D26" s="3">
        <f t="shared" si="5"/>
        <v>8.9171974522292991E-3</v>
      </c>
      <c r="E26" s="3">
        <f t="shared" si="5"/>
        <v>2.038216560509554E-2</v>
      </c>
      <c r="F26" s="3">
        <f t="shared" si="5"/>
        <v>1.5286624203821656E-2</v>
      </c>
      <c r="G26" s="3">
        <f t="shared" si="5"/>
        <v>3.821656050955414E-3</v>
      </c>
      <c r="H26" s="3">
        <f t="shared" si="5"/>
        <v>4.4585987261146494E-2</v>
      </c>
      <c r="I26" s="3">
        <f t="shared" si="5"/>
        <v>7.6433121019108281E-3</v>
      </c>
      <c r="J26" s="3">
        <f t="shared" si="5"/>
        <v>2.2929936305732482E-2</v>
      </c>
      <c r="K26" s="3">
        <f t="shared" si="5"/>
        <v>3.1847133757961783E-2</v>
      </c>
      <c r="L26" s="3">
        <f t="shared" si="5"/>
        <v>8.9171974522292991E-3</v>
      </c>
      <c r="M26" s="3">
        <f t="shared" si="5"/>
        <v>3.821656050955414E-3</v>
      </c>
      <c r="N26" s="3">
        <f t="shared" si="5"/>
        <v>1.1464968152866241E-2</v>
      </c>
      <c r="O26" s="3">
        <f t="shared" si="5"/>
        <v>3.0573248407643312E-2</v>
      </c>
      <c r="P26" s="3">
        <f t="shared" si="5"/>
        <v>3.3121019108280254E-2</v>
      </c>
      <c r="Q26" s="3">
        <f t="shared" si="5"/>
        <v>4.9681528662420385E-2</v>
      </c>
      <c r="R26" s="3">
        <f t="shared" si="5"/>
        <v>1.7834394904458598E-2</v>
      </c>
      <c r="S26" s="3">
        <f t="shared" si="5"/>
        <v>7.1337579617834393E-2</v>
      </c>
      <c r="T26" s="3">
        <f t="shared" si="5"/>
        <v>0.11847133757961784</v>
      </c>
      <c r="U26" s="3">
        <f t="shared" si="5"/>
        <v>2.802547770700637E-2</v>
      </c>
      <c r="V26" s="3">
        <f t="shared" si="5"/>
        <v>4.2038216560509552E-2</v>
      </c>
      <c r="W26" s="3">
        <f t="shared" si="5"/>
        <v>0.11082802547770701</v>
      </c>
      <c r="X26" s="3">
        <f t="shared" si="5"/>
        <v>0.27006369426751592</v>
      </c>
      <c r="Y26" s="3">
        <f t="shared" si="5"/>
        <v>1</v>
      </c>
      <c r="Z26" s="2"/>
      <c r="AA26" s="2"/>
      <c r="AB26" s="2"/>
    </row>
    <row r="27" spans="1:28" x14ac:dyDescent="0.2">
      <c r="A27" s="8"/>
      <c r="B27" s="1" t="s">
        <v>24</v>
      </c>
      <c r="C27" s="2">
        <v>22</v>
      </c>
      <c r="D27" s="2">
        <v>7</v>
      </c>
      <c r="E27" s="2">
        <v>13</v>
      </c>
      <c r="F27" s="2">
        <v>9</v>
      </c>
      <c r="G27" s="2">
        <v>2</v>
      </c>
      <c r="H27" s="2">
        <v>26</v>
      </c>
      <c r="I27" s="2">
        <v>3</v>
      </c>
      <c r="J27" s="2">
        <v>12</v>
      </c>
      <c r="K27" s="2">
        <v>23</v>
      </c>
      <c r="L27" s="2">
        <v>6</v>
      </c>
      <c r="M27" s="2">
        <v>3</v>
      </c>
      <c r="N27" s="2">
        <v>6</v>
      </c>
      <c r="O27" s="2">
        <v>21</v>
      </c>
      <c r="P27" s="2">
        <v>21</v>
      </c>
      <c r="Q27" s="2">
        <v>19</v>
      </c>
      <c r="R27" s="2">
        <v>12</v>
      </c>
      <c r="S27" s="2">
        <v>44</v>
      </c>
      <c r="T27" s="2">
        <v>32</v>
      </c>
      <c r="U27" s="2">
        <v>13</v>
      </c>
      <c r="V27" s="2">
        <v>21</v>
      </c>
      <c r="W27" s="2">
        <v>74</v>
      </c>
      <c r="X27" s="2">
        <v>165</v>
      </c>
      <c r="Y27" s="2">
        <v>554</v>
      </c>
      <c r="Z27" s="2"/>
      <c r="AA27" s="2"/>
      <c r="AB27" s="2"/>
    </row>
    <row r="28" spans="1:28" x14ac:dyDescent="0.2">
      <c r="A28" s="8"/>
      <c r="B28" s="1" t="s">
        <v>25</v>
      </c>
      <c r="C28" s="3">
        <f>C27/C25</f>
        <v>0.57894736842105265</v>
      </c>
      <c r="D28" s="3">
        <f t="shared" ref="D28:X28" si="6">D27/D25</f>
        <v>1</v>
      </c>
      <c r="E28" s="3">
        <f>E27/E25</f>
        <v>0.8125</v>
      </c>
      <c r="F28" s="3">
        <f t="shared" si="6"/>
        <v>0.75</v>
      </c>
      <c r="G28" s="3">
        <f t="shared" si="6"/>
        <v>0.66666666666666663</v>
      </c>
      <c r="H28" s="3">
        <f t="shared" si="6"/>
        <v>0.74285714285714288</v>
      </c>
      <c r="I28" s="3">
        <f t="shared" si="6"/>
        <v>0.5</v>
      </c>
      <c r="J28" s="3">
        <f t="shared" si="6"/>
        <v>0.66666666666666663</v>
      </c>
      <c r="K28" s="3">
        <f t="shared" si="6"/>
        <v>0.92</v>
      </c>
      <c r="L28" s="3">
        <f t="shared" si="6"/>
        <v>0.8571428571428571</v>
      </c>
      <c r="M28" s="3">
        <f>M27/M25</f>
        <v>1</v>
      </c>
      <c r="N28" s="3">
        <f t="shared" si="6"/>
        <v>0.66666666666666663</v>
      </c>
      <c r="O28" s="3">
        <f t="shared" si="6"/>
        <v>0.875</v>
      </c>
      <c r="P28" s="3">
        <f t="shared" si="6"/>
        <v>0.80769230769230771</v>
      </c>
      <c r="Q28" s="3">
        <f t="shared" si="6"/>
        <v>0.48717948717948717</v>
      </c>
      <c r="R28" s="3">
        <f t="shared" si="6"/>
        <v>0.8571428571428571</v>
      </c>
      <c r="S28" s="3">
        <f t="shared" si="6"/>
        <v>0.7857142857142857</v>
      </c>
      <c r="T28" s="3">
        <f t="shared" si="6"/>
        <v>0.34408602150537637</v>
      </c>
      <c r="U28" s="3">
        <f>U27/U25</f>
        <v>0.59090909090909094</v>
      </c>
      <c r="V28" s="3">
        <f t="shared" si="6"/>
        <v>0.63636363636363635</v>
      </c>
      <c r="W28" s="3">
        <f t="shared" si="6"/>
        <v>0.85057471264367812</v>
      </c>
      <c r="X28" s="3">
        <f t="shared" si="6"/>
        <v>0.77830188679245282</v>
      </c>
      <c r="Y28" s="3">
        <f>Y27/Y25</f>
        <v>0.70573248407643308</v>
      </c>
      <c r="Z28" s="2"/>
      <c r="AA28" s="2"/>
      <c r="AB28" s="2"/>
    </row>
  </sheetData>
  <mergeCells count="2">
    <mergeCell ref="C1:AA1"/>
    <mergeCell ref="A2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confusion_matrix_high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Hazard</dc:creator>
  <cp:lastModifiedBy>Riley Hazard</cp:lastModifiedBy>
  <dcterms:created xsi:type="dcterms:W3CDTF">2018-01-11T03:57:01Z</dcterms:created>
  <dcterms:modified xsi:type="dcterms:W3CDTF">2018-10-04T19:25:26Z</dcterms:modified>
</cp:coreProperties>
</file>