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ffharper/Documents/*manuscripts/pollen heat stress transcriptome/1 Sept 2017 Submission Ishka pollen/Files for submission/"/>
    </mc:Choice>
  </mc:AlternateContent>
  <bookViews>
    <workbookView xWindow="780" yWindow="560" windowWidth="38400" windowHeight="20220" tabRatio="500"/>
  </bookViews>
  <sheets>
    <sheet name="Additional File 5" sheetId="10" r:id="rId1"/>
  </sheets>
  <definedNames>
    <definedName name="_Hlk492749829" localSheetId="0">'Additional File 5'!$A$1</definedName>
  </definedNames>
  <calcPr calcId="162913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0" l="1"/>
  <c r="S5" i="10"/>
  <c r="O6" i="10"/>
  <c r="S6" i="10"/>
  <c r="O7" i="10"/>
  <c r="S7" i="10"/>
  <c r="O8" i="10"/>
  <c r="S8" i="10"/>
  <c r="S9" i="10"/>
  <c r="R5" i="10"/>
  <c r="R6" i="10"/>
  <c r="R7" i="10"/>
  <c r="R8" i="10"/>
  <c r="R9" i="10"/>
  <c r="Q5" i="10"/>
  <c r="Q6" i="10"/>
  <c r="Q7" i="10"/>
  <c r="Q8" i="10"/>
  <c r="Q9" i="10"/>
  <c r="I5" i="10"/>
  <c r="M5" i="10"/>
  <c r="I6" i="10"/>
  <c r="M6" i="10"/>
  <c r="I7" i="10"/>
  <c r="M7" i="10"/>
  <c r="I8" i="10"/>
  <c r="M8" i="10"/>
  <c r="M9" i="10"/>
  <c r="L5" i="10"/>
  <c r="L6" i="10"/>
  <c r="L7" i="10"/>
  <c r="L8" i="10"/>
  <c r="L9" i="10"/>
  <c r="K5" i="10"/>
  <c r="K6" i="10"/>
  <c r="K7" i="10"/>
  <c r="K8" i="10"/>
  <c r="K9" i="10"/>
  <c r="K15" i="10"/>
  <c r="S15" i="10"/>
  <c r="R15" i="10"/>
  <c r="Q15" i="10"/>
  <c r="M15" i="10"/>
  <c r="L15" i="10"/>
  <c r="S23" i="10"/>
  <c r="R23" i="10"/>
  <c r="Q23" i="10"/>
  <c r="M23" i="10"/>
  <c r="L23" i="10"/>
  <c r="K23" i="10"/>
  <c r="P8" i="10"/>
  <c r="P6" i="10"/>
  <c r="P7" i="10"/>
  <c r="P5" i="10"/>
  <c r="J8" i="10"/>
  <c r="J6" i="10"/>
  <c r="J7" i="10"/>
  <c r="J5" i="10"/>
  <c r="O14" i="10"/>
  <c r="O13" i="10"/>
  <c r="O12" i="10"/>
  <c r="O21" i="10"/>
  <c r="O19" i="10"/>
  <c r="O22" i="10"/>
  <c r="O20" i="10"/>
  <c r="O18" i="10"/>
  <c r="I14" i="10"/>
  <c r="I13" i="10"/>
  <c r="I12" i="10"/>
  <c r="I21" i="10"/>
  <c r="I19" i="10"/>
  <c r="I22" i="10"/>
  <c r="I20" i="10"/>
  <c r="I18" i="10"/>
</calcChain>
</file>

<file path=xl/sharedStrings.xml><?xml version="1.0" encoding="utf-8"?>
<sst xmlns="http://schemas.openxmlformats.org/spreadsheetml/2006/main" count="70" uniqueCount="65">
  <si>
    <t>Symbol</t>
  </si>
  <si>
    <t>AT1G45474</t>
  </si>
  <si>
    <t>AT1G76570</t>
  </si>
  <si>
    <t>Chlorophyll A-B binding family protein</t>
  </si>
  <si>
    <t>AT2G35635</t>
  </si>
  <si>
    <t>ubiquitin 7</t>
  </si>
  <si>
    <t>AT2G24640</t>
  </si>
  <si>
    <t>UBP19</t>
  </si>
  <si>
    <t>ubiquitin-specific protease 19</t>
  </si>
  <si>
    <t>AT3G02360</t>
  </si>
  <si>
    <t>6-phosphogluconate dehydrogenase family protein</t>
  </si>
  <si>
    <t>AT3G01120</t>
  </si>
  <si>
    <t>Pyridoxal phosphate (PLP)-dependent transferases superfamily protein</t>
  </si>
  <si>
    <t>AT5G14870</t>
  </si>
  <si>
    <t>cyclic nucleotide-gated channel 18</t>
  </si>
  <si>
    <t>AT1G15990</t>
  </si>
  <si>
    <t>cyclic nucleotide gated channel 7</t>
  </si>
  <si>
    <t>AT1G19780</t>
  </si>
  <si>
    <t>UBQ7</t>
  </si>
  <si>
    <t>MTO1</t>
  </si>
  <si>
    <t>Description</t>
  </si>
  <si>
    <t>WT_heat Expression Average</t>
  </si>
  <si>
    <t>photosystem I light harvesting complex protein 5</t>
  </si>
  <si>
    <t>CNGC18</t>
  </si>
  <si>
    <t>CNGC7</t>
  </si>
  <si>
    <t>CNGC8</t>
  </si>
  <si>
    <t>cyclic nucleotide gated channel 8</t>
  </si>
  <si>
    <t>LHCB4.3</t>
  </si>
  <si>
    <t>light harvesting complex photosystem II</t>
  </si>
  <si>
    <t>LIL3:1</t>
  </si>
  <si>
    <t>LHCB4.1</t>
  </si>
  <si>
    <t>WT_control (normal) Expression Average</t>
  </si>
  <si>
    <t>Gene ID</t>
  </si>
  <si>
    <r>
      <t>cngc16</t>
    </r>
    <r>
      <rPr>
        <b/>
        <sz val="11"/>
        <color rgb="FF000000"/>
        <rFont val="Arial"/>
        <family val="2"/>
      </rPr>
      <t>_control (normal) Expression Average</t>
    </r>
  </si>
  <si>
    <r>
      <t>cngc16</t>
    </r>
    <r>
      <rPr>
        <b/>
        <sz val="11"/>
        <color rgb="FF000000"/>
        <rFont val="Arial"/>
        <family val="2"/>
      </rPr>
      <t>_heat Expression Average</t>
    </r>
  </si>
  <si>
    <t>Chloroplast-related genes used to evaluate contaminatin from photosynthetic tissues</t>
  </si>
  <si>
    <t>Reference genes used for normalization of Pollen RNA-Seq from Loraine et. al., and Qin et. al., to allow comparisons of expression values</t>
  </si>
  <si>
    <r>
      <t xml:space="preserve">Ratio of WT_control (normal) over normalized  Pollen from Qin </t>
    </r>
    <r>
      <rPr>
        <b/>
        <i/>
        <sz val="11"/>
        <color indexed="8"/>
        <rFont val="Arial"/>
        <family val="2"/>
      </rPr>
      <t>et al.</t>
    </r>
    <r>
      <rPr>
        <b/>
        <sz val="11"/>
        <color indexed="8"/>
        <rFont val="Arial"/>
        <family val="2"/>
      </rPr>
      <t xml:space="preserve"> </t>
    </r>
  </si>
  <si>
    <r>
      <t xml:space="preserve">Normalized Expression values relative to Ishka </t>
    </r>
    <r>
      <rPr>
        <b/>
        <i/>
        <sz val="11"/>
        <color indexed="8"/>
        <rFont val="Arial"/>
        <family val="2"/>
      </rPr>
      <t>et al</t>
    </r>
    <r>
      <rPr>
        <b/>
        <sz val="11"/>
        <color indexed="8"/>
        <rFont val="Arial"/>
        <family val="2"/>
      </rPr>
      <t>.,  (normalization factor = x 0.9)</t>
    </r>
  </si>
  <si>
    <r>
      <t xml:space="preserve">Pollen RPKM from Loraine </t>
    </r>
    <r>
      <rPr>
        <b/>
        <i/>
        <sz val="11"/>
        <color indexed="8"/>
        <rFont val="Arial"/>
        <family val="2"/>
      </rPr>
      <t xml:space="preserve">et al. </t>
    </r>
  </si>
  <si>
    <r>
      <t xml:space="preserve">Average Signal_Dry Pollen from Qin </t>
    </r>
    <r>
      <rPr>
        <b/>
        <i/>
        <sz val="11"/>
        <color indexed="8"/>
        <rFont val="Arial"/>
        <family val="2"/>
      </rPr>
      <t>et al.</t>
    </r>
    <r>
      <rPr>
        <b/>
        <sz val="11"/>
        <color indexed="8"/>
        <rFont val="Arial"/>
        <family val="2"/>
      </rPr>
      <t xml:space="preserve"> </t>
    </r>
  </si>
  <si>
    <r>
      <t xml:space="preserve">Ratio of WT_heat over normalized  Pollen from Qin </t>
    </r>
    <r>
      <rPr>
        <b/>
        <i/>
        <sz val="11"/>
        <color indexed="8"/>
        <rFont val="Arial"/>
        <family val="2"/>
      </rPr>
      <t>et al.</t>
    </r>
    <r>
      <rPr>
        <b/>
        <sz val="11"/>
        <color indexed="8"/>
        <rFont val="Arial"/>
        <family val="2"/>
      </rPr>
      <t xml:space="preserve"> </t>
    </r>
  </si>
  <si>
    <r>
      <t>Ratio of</t>
    </r>
    <r>
      <rPr>
        <b/>
        <i/>
        <sz val="11"/>
        <color rgb="FF000000"/>
        <rFont val="Arial"/>
        <family val="2"/>
      </rPr>
      <t xml:space="preserve"> cngc16</t>
    </r>
    <r>
      <rPr>
        <b/>
        <sz val="11"/>
        <color rgb="FF000000"/>
        <rFont val="Arial"/>
        <family val="2"/>
      </rPr>
      <t xml:space="preserve">_control (normal) over normalized  Pollen from Qin </t>
    </r>
    <r>
      <rPr>
        <b/>
        <i/>
        <sz val="11"/>
        <color rgb="FF000000"/>
        <rFont val="Arial"/>
        <family val="2"/>
      </rPr>
      <t xml:space="preserve">et al. </t>
    </r>
    <r>
      <rPr>
        <b/>
        <sz val="11"/>
        <color rgb="FF000000"/>
        <rFont val="Arial"/>
        <family val="2"/>
      </rPr>
      <t xml:space="preserve"> </t>
    </r>
  </si>
  <si>
    <r>
      <t xml:space="preserve">Ratio of </t>
    </r>
    <r>
      <rPr>
        <b/>
        <i/>
        <sz val="11"/>
        <color indexed="8"/>
        <rFont val="Arial"/>
        <family val="2"/>
      </rPr>
      <t>cngc16</t>
    </r>
    <r>
      <rPr>
        <b/>
        <sz val="11"/>
        <color indexed="8"/>
        <rFont val="Arial"/>
        <family val="2"/>
      </rPr>
      <t xml:space="preserve">_heat over normalized  Pollen from Qin </t>
    </r>
    <r>
      <rPr>
        <b/>
        <i/>
        <sz val="11"/>
        <color indexed="8"/>
        <rFont val="Arial"/>
        <family val="2"/>
      </rPr>
      <t xml:space="preserve">et al. </t>
    </r>
  </si>
  <si>
    <t>Avg =1.78</t>
  </si>
  <si>
    <t>Avg = 0.33</t>
  </si>
  <si>
    <t>Avg = 1</t>
  </si>
  <si>
    <t>Avg = 1.01</t>
  </si>
  <si>
    <t>Avg = 2.10</t>
  </si>
  <si>
    <t>Control group genes used for independent comparison across different data set</t>
  </si>
  <si>
    <t>LHCA5</t>
  </si>
  <si>
    <r>
      <t xml:space="preserve">RNA-Seq (this study, Ishka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>. )</t>
    </r>
  </si>
  <si>
    <r>
      <t xml:space="preserve">Normalization of pollen grain RNA-Seq study from Loraine </t>
    </r>
    <r>
      <rPr>
        <i/>
        <sz val="11"/>
        <color theme="1"/>
        <rFont val="Arial"/>
        <family val="2"/>
      </rPr>
      <t>et al.,</t>
    </r>
    <r>
      <rPr>
        <sz val="11"/>
        <color theme="1"/>
        <rFont val="Arial"/>
        <family val="2"/>
      </rPr>
      <t xml:space="preserve"> 2013 (PMCID:PMC3668042), to allow comparisons to this this RNA-Seq study (Ishka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>.,)</t>
    </r>
  </si>
  <si>
    <r>
      <t xml:space="preserve">Normalization of pollen grain microarray study from Qin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.,  2009 (PMCID: PMC2726614), to allow comparisons to this RNA-Seq study (Ishka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.,) </t>
    </r>
  </si>
  <si>
    <r>
      <t xml:space="preserve">Ratio of this RNA-Seq study (Ishka </t>
    </r>
    <r>
      <rPr>
        <i/>
        <sz val="12"/>
        <color theme="1"/>
        <rFont val="Arial"/>
        <family val="2"/>
      </rPr>
      <t>et al</t>
    </r>
    <r>
      <rPr>
        <sz val="12"/>
        <color theme="1"/>
        <rFont val="Arial"/>
        <family val="2"/>
      </rPr>
      <t xml:space="preserve">.,)  to normalized values derived from Loraine </t>
    </r>
    <r>
      <rPr>
        <i/>
        <sz val="12"/>
        <color theme="1"/>
        <rFont val="Arial"/>
        <family val="2"/>
      </rPr>
      <t>et al.</t>
    </r>
    <r>
      <rPr>
        <sz val="12"/>
        <color theme="1"/>
        <rFont val="Arial"/>
        <family val="2"/>
      </rPr>
      <t xml:space="preserve"> 2013 (PMCID:PMC3668042)</t>
    </r>
  </si>
  <si>
    <r>
      <t xml:space="preserve">Ratio of this RNA-Seq study (Ishka </t>
    </r>
    <r>
      <rPr>
        <i/>
        <sz val="12"/>
        <color theme="1"/>
        <rFont val="Arial"/>
        <family val="2"/>
      </rPr>
      <t>et al</t>
    </r>
    <r>
      <rPr>
        <sz val="12"/>
        <color theme="1"/>
        <rFont val="Arial"/>
        <family val="2"/>
      </rPr>
      <t xml:space="preserve">.,) to normalized values derived from  Qin </t>
    </r>
    <r>
      <rPr>
        <i/>
        <sz val="12"/>
        <color theme="1"/>
        <rFont val="Arial"/>
        <family val="2"/>
      </rPr>
      <t>et al</t>
    </r>
    <r>
      <rPr>
        <sz val="12"/>
        <color theme="1"/>
        <rFont val="Arial"/>
        <family val="2"/>
      </rPr>
      <t>. 2009 (PMCID: PMC2726614)</t>
    </r>
  </si>
  <si>
    <r>
      <t xml:space="preserve">Normalized Expression values relative to Ishka </t>
    </r>
    <r>
      <rPr>
        <b/>
        <i/>
        <sz val="11"/>
        <color indexed="8"/>
        <rFont val="Arial"/>
        <family val="2"/>
      </rPr>
      <t>et al</t>
    </r>
    <r>
      <rPr>
        <b/>
        <sz val="11"/>
        <color indexed="8"/>
        <rFont val="Arial"/>
        <family val="2"/>
      </rPr>
      <t>., (normalization factor = x 49.3)</t>
    </r>
  </si>
  <si>
    <r>
      <t xml:space="preserve">Ratio of WT_control (normal) over normalized pollen from Loraine </t>
    </r>
    <r>
      <rPr>
        <b/>
        <i/>
        <sz val="11"/>
        <color indexed="8"/>
        <rFont val="Arial"/>
        <family val="2"/>
      </rPr>
      <t>et al.</t>
    </r>
  </si>
  <si>
    <r>
      <t xml:space="preserve">Ratio of WT_heat over normalized pollen from Loraine </t>
    </r>
    <r>
      <rPr>
        <b/>
        <i/>
        <sz val="11"/>
        <color indexed="8"/>
        <rFont val="Arial"/>
        <family val="2"/>
      </rPr>
      <t>et al</t>
    </r>
    <r>
      <rPr>
        <b/>
        <sz val="11"/>
        <color indexed="8"/>
        <rFont val="Arial"/>
        <family val="2"/>
      </rPr>
      <t>.</t>
    </r>
  </si>
  <si>
    <r>
      <t>Ratio of</t>
    </r>
    <r>
      <rPr>
        <b/>
        <i/>
        <sz val="11"/>
        <color rgb="FF000000"/>
        <rFont val="Arial"/>
        <family val="2"/>
      </rPr>
      <t xml:space="preserve"> cngc16</t>
    </r>
    <r>
      <rPr>
        <b/>
        <sz val="11"/>
        <color rgb="FF000000"/>
        <rFont val="Arial"/>
        <family val="2"/>
      </rPr>
      <t xml:space="preserve">_control (normal) over normalized pollen from Loraine </t>
    </r>
    <r>
      <rPr>
        <b/>
        <i/>
        <sz val="11"/>
        <color rgb="FF000000"/>
        <rFont val="Arial"/>
        <family val="2"/>
      </rPr>
      <t>et al</t>
    </r>
    <r>
      <rPr>
        <b/>
        <sz val="11"/>
        <color rgb="FF000000"/>
        <rFont val="Arial"/>
        <family val="2"/>
      </rPr>
      <t>.</t>
    </r>
  </si>
  <si>
    <r>
      <t xml:space="preserve">Ratio of </t>
    </r>
    <r>
      <rPr>
        <b/>
        <i/>
        <sz val="11"/>
        <color indexed="8"/>
        <rFont val="Arial"/>
        <family val="2"/>
      </rPr>
      <t>cngc16</t>
    </r>
    <r>
      <rPr>
        <b/>
        <sz val="11"/>
        <color indexed="8"/>
        <rFont val="Arial"/>
        <family val="2"/>
      </rPr>
      <t xml:space="preserve">_heat over normalized pollen from Loraine </t>
    </r>
    <r>
      <rPr>
        <b/>
        <i/>
        <sz val="11"/>
        <color indexed="8"/>
        <rFont val="Arial"/>
        <family val="2"/>
      </rPr>
      <t>et al.</t>
    </r>
  </si>
  <si>
    <t>AT4G17600</t>
  </si>
  <si>
    <t>AT5G01530</t>
  </si>
  <si>
    <t>AT2G40100</t>
  </si>
  <si>
    <r>
      <t>Additional file 5. A transcript profile comparison to evaluate purity of pollen samples used for RNA-Seq.</t>
    </r>
    <r>
      <rPr>
        <sz val="11"/>
        <color theme="1"/>
        <rFont val="Arial"/>
        <family val="2"/>
      </rPr>
      <t xml:space="preserve">  A subset of 12 genes was used to compare relative purities of pollen samples in the current pollen transcriptome study to those from a RNA-Seq study from Loraine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 [22] (yellow highlights) or a microarray experiment from Qin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 2009 [23] (purple highlights).  Four references genes were chosen to generate normalization factors that could be used to adjust expression values in Loraine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 [22] and Qin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 2009 [23] to allow a relative comparison of the three data sets for WT pollen under control (normal) conditions.  For a control group, three CNGC genes were chosen that displayed low to moderate levels of expression (Tunc-Ozdemir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 2013 [24] and Frietsch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 2007 [25]).  As markers for potential contamination from photosynthetic tissues, five different nuclear encoded genes were chosen that are associated with either photosystems I/II, or chlorophyll A-B binding proteins (Umate 2010 [26]).   Average relative ratios are shown for each of the four different pollen samples in comparison to both Loraine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 [22] and Qin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 xml:space="preserve">. [23].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</si>
</sst>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indexed="8"/>
      <name val="Arial"/>
      <family val="2"/>
    </font>
    <font>
      <sz val="11"/>
      <color rgb="FF000000"/>
      <name val="Arial"/>
      <family val="2"/>
    </font>
    <font>
      <b/>
      <sz val="12"/>
      <name val="Calibri"/>
      <family val="2"/>
      <scheme val="minor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/>
    <xf numFmtId="0" fontId="0" fillId="0" borderId="1" xfId="0" applyFill="1" applyBorder="1"/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/>
    <xf numFmtId="2" fontId="0" fillId="0" borderId="0" xfId="0" applyNumberForma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 applyAlignment="1"/>
    <xf numFmtId="0" fontId="0" fillId="0" borderId="6" xfId="0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15" fillId="0" borderId="2" xfId="0" applyFont="1" applyFill="1" applyBorder="1"/>
    <xf numFmtId="0" fontId="0" fillId="0" borderId="1" xfId="0" applyFont="1" applyFill="1" applyBorder="1"/>
    <xf numFmtId="0" fontId="16" fillId="0" borderId="0" xfId="0" applyFont="1" applyFill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wrapText="1"/>
    </xf>
    <xf numFmtId="164" fontId="5" fillId="4" borderId="6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2" fontId="16" fillId="3" borderId="1" xfId="0" applyNumberFormat="1" applyFont="1" applyFill="1" applyBorder="1" applyAlignment="1">
      <alignment horizontal="center" wrapText="1"/>
    </xf>
    <xf numFmtId="2" fontId="5" fillId="7" borderId="6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2" fontId="16" fillId="0" borderId="4" xfId="0" applyNumberFormat="1" applyFont="1" applyFill="1" applyBorder="1" applyAlignment="1">
      <alignment horizontal="center" wrapText="1"/>
    </xf>
    <xf numFmtId="2" fontId="16" fillId="3" borderId="3" xfId="0" applyNumberFormat="1" applyFont="1" applyFill="1" applyBorder="1" applyAlignment="1">
      <alignment horizontal="center" wrapText="1"/>
    </xf>
    <xf numFmtId="2" fontId="16" fillId="0" borderId="3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center" wrapText="1"/>
    </xf>
    <xf numFmtId="0" fontId="7" fillId="0" borderId="8" xfId="0" applyFont="1" applyFill="1" applyBorder="1"/>
    <xf numFmtId="0" fontId="0" fillId="0" borderId="9" xfId="0" applyFill="1" applyBorder="1"/>
    <xf numFmtId="0" fontId="14" fillId="0" borderId="9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0" fillId="0" borderId="0" xfId="0" applyFont="1" applyFill="1" applyBorder="1"/>
    <xf numFmtId="164" fontId="14" fillId="0" borderId="0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6" fillId="3" borderId="2" xfId="0" applyNumberFormat="1" applyFont="1" applyFill="1" applyBorder="1" applyAlignment="1">
      <alignment horizontal="center" wrapText="1"/>
    </xf>
    <xf numFmtId="164" fontId="5" fillId="8" borderId="2" xfId="0" applyNumberFormat="1" applyFon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5" borderId="2" xfId="0" applyFill="1" applyBorder="1"/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colors>
    <mruColors>
      <color rgb="FF8EFA00"/>
      <color rgb="FF73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80" zoomScaleNormal="80" workbookViewId="0">
      <selection sqref="A1:L1"/>
    </sheetView>
  </sheetViews>
  <sheetFormatPr baseColWidth="10" defaultColWidth="8.83203125" defaultRowHeight="16" x14ac:dyDescent="0.2"/>
  <cols>
    <col min="1" max="1" width="12.33203125" customWidth="1"/>
    <col min="2" max="2" width="13.1640625" customWidth="1"/>
    <col min="3" max="3" width="21.83203125" customWidth="1"/>
    <col min="4" max="4" width="15.33203125" customWidth="1"/>
    <col min="5" max="5" width="18.1640625" customWidth="1"/>
    <col min="6" max="6" width="17.1640625" customWidth="1"/>
    <col min="7" max="7" width="15.5" customWidth="1"/>
    <col min="8" max="8" width="15.83203125" customWidth="1"/>
    <col min="9" max="9" width="13.5" customWidth="1"/>
    <col min="10" max="11" width="11.83203125" bestFit="1" customWidth="1"/>
    <col min="12" max="12" width="10.83203125" bestFit="1" customWidth="1"/>
    <col min="13" max="13" width="11.83203125" bestFit="1" customWidth="1"/>
    <col min="14" max="14" width="12.83203125" customWidth="1"/>
    <col min="15" max="15" width="13.83203125" customWidth="1"/>
    <col min="16" max="17" width="11.83203125" bestFit="1" customWidth="1"/>
    <col min="18" max="18" width="12" customWidth="1"/>
    <col min="19" max="19" width="11.83203125" bestFit="1" customWidth="1"/>
    <col min="21" max="21" width="8.83203125" style="21"/>
  </cols>
  <sheetData>
    <row r="1" spans="1:21" ht="102" customHeight="1" x14ac:dyDescent="0.2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1" s="28" customFormat="1" ht="92" customHeight="1" x14ac:dyDescent="0.15">
      <c r="A2" s="26"/>
      <c r="B2" s="27"/>
      <c r="D2" s="110" t="s">
        <v>51</v>
      </c>
      <c r="E2" s="110"/>
      <c r="F2" s="110"/>
      <c r="G2" s="110"/>
      <c r="H2" s="111" t="s">
        <v>52</v>
      </c>
      <c r="I2" s="112"/>
      <c r="J2" s="108" t="s">
        <v>54</v>
      </c>
      <c r="K2" s="108"/>
      <c r="L2" s="108"/>
      <c r="M2" s="108"/>
      <c r="N2" s="113" t="s">
        <v>53</v>
      </c>
      <c r="O2" s="113"/>
      <c r="P2" s="109" t="s">
        <v>55</v>
      </c>
      <c r="Q2" s="109"/>
      <c r="R2" s="109"/>
      <c r="S2" s="109"/>
      <c r="T2" s="30"/>
      <c r="U2" s="29"/>
    </row>
    <row r="3" spans="1:21" s="25" customFormat="1" ht="140" x14ac:dyDescent="0.2">
      <c r="A3" s="17" t="s">
        <v>32</v>
      </c>
      <c r="B3" s="17" t="s">
        <v>0</v>
      </c>
      <c r="C3" s="17" t="s">
        <v>20</v>
      </c>
      <c r="D3" s="22" t="s">
        <v>31</v>
      </c>
      <c r="E3" s="22" t="s">
        <v>21</v>
      </c>
      <c r="F3" s="23" t="s">
        <v>33</v>
      </c>
      <c r="G3" s="23" t="s">
        <v>34</v>
      </c>
      <c r="H3" s="19" t="s">
        <v>39</v>
      </c>
      <c r="I3" s="61" t="s">
        <v>56</v>
      </c>
      <c r="J3" s="18" t="s">
        <v>57</v>
      </c>
      <c r="K3" s="18" t="s">
        <v>58</v>
      </c>
      <c r="L3" s="24" t="s">
        <v>59</v>
      </c>
      <c r="M3" s="18" t="s">
        <v>60</v>
      </c>
      <c r="N3" s="20" t="s">
        <v>40</v>
      </c>
      <c r="O3" s="67" t="s">
        <v>38</v>
      </c>
      <c r="P3" s="18" t="s">
        <v>37</v>
      </c>
      <c r="Q3" s="18" t="s">
        <v>41</v>
      </c>
      <c r="R3" s="24" t="s">
        <v>42</v>
      </c>
      <c r="S3" s="18" t="s">
        <v>43</v>
      </c>
    </row>
    <row r="4" spans="1:21" s="32" customFormat="1" ht="15" x14ac:dyDescent="0.25">
      <c r="A4" s="34" t="s">
        <v>36</v>
      </c>
      <c r="D4" s="33"/>
      <c r="E4" s="33"/>
      <c r="F4" s="35"/>
      <c r="G4" s="35"/>
      <c r="H4" s="36"/>
      <c r="L4" s="33"/>
      <c r="N4" s="36"/>
      <c r="R4" s="33"/>
    </row>
    <row r="5" spans="1:21" s="42" customFormat="1" x14ac:dyDescent="0.2">
      <c r="A5" s="41" t="s">
        <v>4</v>
      </c>
      <c r="B5" s="41" t="s">
        <v>18</v>
      </c>
      <c r="C5" s="41" t="s">
        <v>5</v>
      </c>
      <c r="D5" s="55">
        <v>82.625105876803801</v>
      </c>
      <c r="E5" s="55">
        <v>96.112957315419493</v>
      </c>
      <c r="F5" s="55">
        <v>101.98061477165299</v>
      </c>
      <c r="G5" s="55">
        <v>100.98103118924899</v>
      </c>
      <c r="H5" s="56">
        <v>3.9839000000000002</v>
      </c>
      <c r="I5" s="62">
        <f>H5*49.3</f>
        <v>196.40627000000001</v>
      </c>
      <c r="J5" s="74">
        <f>D5/I5</f>
        <v>0.42068466488775436</v>
      </c>
      <c r="K5" s="59">
        <f>E5/I5</f>
        <v>0.48935788717651169</v>
      </c>
      <c r="L5" s="60">
        <f>F5/I5</f>
        <v>0.51923298971897891</v>
      </c>
      <c r="M5" s="59">
        <f>G5/I5</f>
        <v>0.51414362275322978</v>
      </c>
      <c r="N5" s="56">
        <v>84.898501879999998</v>
      </c>
      <c r="O5" s="68">
        <f>0.9*N5</f>
        <v>76.408651692000007</v>
      </c>
      <c r="P5" s="74">
        <f>D5/O5</f>
        <v>1.081357988227067</v>
      </c>
      <c r="Q5" s="59">
        <f>E5/O5</f>
        <v>1.2578805565480555</v>
      </c>
      <c r="R5" s="60">
        <f>F5/O5</f>
        <v>1.3346736595056339</v>
      </c>
      <c r="S5" s="59">
        <f>G5/O5</f>
        <v>1.3215915862028189</v>
      </c>
    </row>
    <row r="6" spans="1:21" s="42" customFormat="1" x14ac:dyDescent="0.2">
      <c r="A6" s="41" t="s">
        <v>9</v>
      </c>
      <c r="B6" s="41" t="s">
        <v>9</v>
      </c>
      <c r="C6" s="41" t="s">
        <v>10</v>
      </c>
      <c r="D6" s="55">
        <v>682.96708487852402</v>
      </c>
      <c r="E6" s="55">
        <v>744.71223233363003</v>
      </c>
      <c r="F6" s="55">
        <v>699.00198750420202</v>
      </c>
      <c r="G6" s="55">
        <v>656.94840725113704</v>
      </c>
      <c r="H6" s="56">
        <v>18.204699999999999</v>
      </c>
      <c r="I6" s="62">
        <f>H6*49.3</f>
        <v>897.4917099999999</v>
      </c>
      <c r="J6" s="74">
        <f>D6/I6</f>
        <v>0.76097314021822449</v>
      </c>
      <c r="K6" s="59">
        <f>E6/I6</f>
        <v>0.82977059736142866</v>
      </c>
      <c r="L6" s="60">
        <f>F6/I6</f>
        <v>0.77883949201514302</v>
      </c>
      <c r="M6" s="59">
        <f>G6/I6</f>
        <v>0.7319827023818829</v>
      </c>
      <c r="N6" s="56">
        <v>803.62763740000003</v>
      </c>
      <c r="O6" s="68">
        <f>0.9*N6</f>
        <v>723.26487366000003</v>
      </c>
      <c r="P6" s="74">
        <f>D6/O6</f>
        <v>0.94428349799769262</v>
      </c>
      <c r="Q6" s="59">
        <f>E6/O6</f>
        <v>1.0296535328269132</v>
      </c>
      <c r="R6" s="60">
        <f>F6/O6</f>
        <v>0.96645366443275693</v>
      </c>
      <c r="S6" s="59">
        <f>G6/O6</f>
        <v>0.90830957119032196</v>
      </c>
    </row>
    <row r="7" spans="1:21" s="42" customFormat="1" x14ac:dyDescent="0.2">
      <c r="A7" s="41" t="s">
        <v>11</v>
      </c>
      <c r="B7" s="41" t="s">
        <v>19</v>
      </c>
      <c r="C7" s="41" t="s">
        <v>12</v>
      </c>
      <c r="D7" s="55">
        <v>1081.54929934095</v>
      </c>
      <c r="E7" s="55">
        <v>1176.79930911932</v>
      </c>
      <c r="F7" s="55">
        <v>1194.2966449985299</v>
      </c>
      <c r="G7" s="55">
        <v>1076.4284045413399</v>
      </c>
      <c r="H7" s="56">
        <v>17.230399999999999</v>
      </c>
      <c r="I7" s="62">
        <f>H7*49.3</f>
        <v>849.45871999999997</v>
      </c>
      <c r="J7" s="74">
        <f>D7/I7</f>
        <v>1.2732217279975064</v>
      </c>
      <c r="K7" s="59">
        <f>E7/I7</f>
        <v>1.3853519675674411</v>
      </c>
      <c r="L7" s="60">
        <f>F7/I7</f>
        <v>1.4059501855470151</v>
      </c>
      <c r="M7" s="59">
        <f>G7/I7</f>
        <v>1.2671933069818153</v>
      </c>
      <c r="N7" s="56">
        <v>1028.8476949999999</v>
      </c>
      <c r="O7" s="68">
        <f>0.9*N7</f>
        <v>925.96292549999998</v>
      </c>
      <c r="P7" s="74">
        <f>D7/O7</f>
        <v>1.1680265694838017</v>
      </c>
      <c r="Q7" s="59">
        <f>E7/O7</f>
        <v>1.270892469570392</v>
      </c>
      <c r="R7" s="60">
        <f>F7/O7</f>
        <v>1.2897888372297794</v>
      </c>
      <c r="S7" s="59">
        <f>G7/O7</f>
        <v>1.1624962240902807</v>
      </c>
    </row>
    <row r="8" spans="1:21" s="42" customFormat="1" x14ac:dyDescent="0.2">
      <c r="A8" s="5" t="s">
        <v>6</v>
      </c>
      <c r="B8" s="41" t="s">
        <v>7</v>
      </c>
      <c r="C8" s="41" t="s">
        <v>8</v>
      </c>
      <c r="D8" s="55">
        <v>117.785513575678</v>
      </c>
      <c r="E8" s="55">
        <v>133.366655937312</v>
      </c>
      <c r="F8" s="55">
        <v>118.459074795314</v>
      </c>
      <c r="G8" s="55">
        <v>105.62059157858</v>
      </c>
      <c r="H8" s="56">
        <v>1.5484</v>
      </c>
      <c r="I8" s="62">
        <f>H8*49.3</f>
        <v>76.336119999999994</v>
      </c>
      <c r="J8" s="83">
        <f>D8/I8</f>
        <v>1.5429853334919039</v>
      </c>
      <c r="K8" s="84">
        <f>E8/I8</f>
        <v>1.7470976509850384</v>
      </c>
      <c r="L8" s="85">
        <f>F8/I8</f>
        <v>1.5518089574806004</v>
      </c>
      <c r="M8" s="84">
        <f>G8/I8</f>
        <v>1.3836253608197537</v>
      </c>
      <c r="N8" s="56">
        <v>160.56478809999999</v>
      </c>
      <c r="O8" s="68">
        <f>0.9*N8</f>
        <v>144.50830929</v>
      </c>
      <c r="P8" s="83">
        <f>D8/O8</f>
        <v>0.81507779140440595</v>
      </c>
      <c r="Q8" s="84">
        <f>E8/O8</f>
        <v>0.92289956607042667</v>
      </c>
      <c r="R8" s="85">
        <f>F8/O8</f>
        <v>0.8197388466955885</v>
      </c>
      <c r="S8" s="84">
        <f>G8/O8</f>
        <v>0.73089632075495448</v>
      </c>
    </row>
    <row r="9" spans="1:21" s="98" customFormat="1" x14ac:dyDescent="0.2">
      <c r="A9" s="93"/>
      <c r="B9" s="93"/>
      <c r="C9" s="93"/>
      <c r="D9" s="94"/>
      <c r="E9" s="94"/>
      <c r="F9" s="94"/>
      <c r="G9" s="94"/>
      <c r="H9" s="95"/>
      <c r="J9" s="101" t="s">
        <v>46</v>
      </c>
      <c r="K9" s="80">
        <f>AVERAGE(K5:K8)</f>
        <v>1.1128945257726048</v>
      </c>
      <c r="L9" s="81">
        <f>AVERAGE(L5:L8)</f>
        <v>1.0639579061904345</v>
      </c>
      <c r="M9" s="82">
        <f>AVERAGE(M5:M8)</f>
        <v>0.97423624823417043</v>
      </c>
      <c r="N9" s="95"/>
      <c r="O9" s="96"/>
      <c r="P9" s="101" t="s">
        <v>46</v>
      </c>
      <c r="Q9" s="80">
        <f>AVERAGE(Q5:Q8)</f>
        <v>1.1203315312539468</v>
      </c>
      <c r="R9" s="81">
        <f>AVERAGE(R5:R8)</f>
        <v>1.1026637519659397</v>
      </c>
      <c r="S9" s="82">
        <f>AVERAGE(S5:S8)</f>
        <v>1.0308234255595941</v>
      </c>
    </row>
    <row r="10" spans="1:21" s="98" customFormat="1" x14ac:dyDescent="0.2">
      <c r="A10" s="93"/>
      <c r="B10" s="93"/>
      <c r="C10" s="93"/>
      <c r="D10" s="94"/>
      <c r="E10" s="94"/>
      <c r="F10" s="94"/>
      <c r="G10" s="94"/>
      <c r="H10" s="95"/>
      <c r="I10" s="96"/>
      <c r="J10" s="96"/>
      <c r="K10" s="96"/>
      <c r="L10" s="97"/>
      <c r="M10" s="96"/>
      <c r="N10" s="95"/>
      <c r="O10" s="96"/>
      <c r="P10" s="96"/>
      <c r="Q10" s="96"/>
      <c r="R10" s="97"/>
      <c r="S10" s="96"/>
    </row>
    <row r="11" spans="1:21" s="38" customFormat="1" x14ac:dyDescent="0.2">
      <c r="A11" s="86" t="s">
        <v>49</v>
      </c>
      <c r="B11" s="87"/>
      <c r="C11" s="87"/>
      <c r="D11" s="88"/>
      <c r="E11" s="88"/>
      <c r="F11" s="88"/>
      <c r="G11" s="88"/>
      <c r="H11" s="89"/>
      <c r="I11" s="90"/>
      <c r="J11" s="90"/>
      <c r="K11" s="90"/>
      <c r="L11" s="91"/>
      <c r="M11" s="90"/>
      <c r="N11" s="89"/>
      <c r="O11" s="90"/>
      <c r="P11" s="90"/>
      <c r="Q11" s="90"/>
      <c r="R11" s="91"/>
      <c r="S11" s="92"/>
    </row>
    <row r="12" spans="1:21" s="4" customFormat="1" x14ac:dyDescent="0.2">
      <c r="A12" s="37" t="s">
        <v>15</v>
      </c>
      <c r="B12" s="37" t="s">
        <v>24</v>
      </c>
      <c r="C12" s="37" t="s">
        <v>16</v>
      </c>
      <c r="D12" s="43">
        <v>99.724000000000004</v>
      </c>
      <c r="E12" s="43">
        <v>204.09899999999999</v>
      </c>
      <c r="F12" s="43">
        <v>76.067999999999998</v>
      </c>
      <c r="G12" s="43">
        <v>171.57900000000001</v>
      </c>
      <c r="H12" s="43">
        <v>3.1697000000000002</v>
      </c>
      <c r="I12" s="63">
        <f>H12*49.3</f>
        <v>156.26621</v>
      </c>
      <c r="J12" s="75">
        <v>0.63816739396188082</v>
      </c>
      <c r="K12" s="44">
        <v>1.3060981001586971</v>
      </c>
      <c r="L12" s="44">
        <v>0.48678469900818605</v>
      </c>
      <c r="M12" s="44">
        <v>1.0979916899501179</v>
      </c>
      <c r="N12" s="43">
        <v>179.19690700000001</v>
      </c>
      <c r="O12" s="69">
        <f>N12*0.9</f>
        <v>161.27721630000002</v>
      </c>
      <c r="P12" s="75">
        <v>0.61833904557540398</v>
      </c>
      <c r="Q12" s="44">
        <v>1.2655166345402749</v>
      </c>
      <c r="R12" s="44">
        <v>0.47165992658567474</v>
      </c>
      <c r="S12" s="44">
        <v>1.0638762494563219</v>
      </c>
    </row>
    <row r="13" spans="1:21" s="4" customFormat="1" x14ac:dyDescent="0.2">
      <c r="A13" s="3" t="s">
        <v>17</v>
      </c>
      <c r="B13" s="3" t="s">
        <v>25</v>
      </c>
      <c r="C13" s="3" t="s">
        <v>26</v>
      </c>
      <c r="D13" s="45">
        <v>1103.318</v>
      </c>
      <c r="E13" s="45">
        <v>1473.06</v>
      </c>
      <c r="F13" s="45">
        <v>794.65300000000002</v>
      </c>
      <c r="G13" s="45">
        <v>1117.9110000000001</v>
      </c>
      <c r="H13" s="45">
        <v>27.401399999999999</v>
      </c>
      <c r="I13" s="64">
        <f>H13*49.3</f>
        <v>1350.8890199999998</v>
      </c>
      <c r="J13" s="76">
        <v>0.81673474553816428</v>
      </c>
      <c r="K13" s="46">
        <v>1.0904374661361895</v>
      </c>
      <c r="L13" s="46">
        <v>0.58824447325806239</v>
      </c>
      <c r="M13" s="46">
        <v>0.82753726135104733</v>
      </c>
      <c r="N13" s="45">
        <v>849.66287130000001</v>
      </c>
      <c r="O13" s="70">
        <f>N13*0.9</f>
        <v>764.69658417000005</v>
      </c>
      <c r="P13" s="76">
        <v>1.4428180049967647</v>
      </c>
      <c r="Q13" s="46">
        <v>1.9263326533606213</v>
      </c>
      <c r="R13" s="46">
        <v>1.0391742508729978</v>
      </c>
      <c r="S13" s="46">
        <v>1.4619013908809049</v>
      </c>
    </row>
    <row r="14" spans="1:21" s="4" customFormat="1" ht="15" customHeight="1" x14ac:dyDescent="0.2">
      <c r="A14" s="3" t="s">
        <v>13</v>
      </c>
      <c r="B14" s="3" t="s">
        <v>23</v>
      </c>
      <c r="C14" s="3" t="s">
        <v>14</v>
      </c>
      <c r="D14" s="45">
        <v>3740.7049999999999</v>
      </c>
      <c r="E14" s="45">
        <v>4158.2359999999999</v>
      </c>
      <c r="F14" s="45">
        <v>2989.0529999999999</v>
      </c>
      <c r="G14" s="45">
        <v>2620.473</v>
      </c>
      <c r="H14" s="45">
        <v>48.2928</v>
      </c>
      <c r="I14" s="64">
        <f>H14*49.3</f>
        <v>2380.8350399999999</v>
      </c>
      <c r="J14" s="77">
        <v>1.5711735324594349</v>
      </c>
      <c r="K14" s="47">
        <v>1.7465451953361708</v>
      </c>
      <c r="L14" s="47">
        <v>1.2554641332899736</v>
      </c>
      <c r="M14" s="47">
        <v>1.1006529036971835</v>
      </c>
      <c r="N14" s="45">
        <v>1040.503097</v>
      </c>
      <c r="O14" s="70">
        <f>N14*0.9</f>
        <v>936.45278730000007</v>
      </c>
      <c r="P14" s="77">
        <v>3.9945473500968238</v>
      </c>
      <c r="Q14" s="47">
        <v>4.4404117926640074</v>
      </c>
      <c r="R14" s="47">
        <v>3.1918886253925294</v>
      </c>
      <c r="S14" s="47">
        <v>2.7982969729369929</v>
      </c>
    </row>
    <row r="15" spans="1:21" s="8" customFormat="1" ht="15" customHeight="1" x14ac:dyDescent="0.2">
      <c r="D15" s="99"/>
      <c r="E15" s="99"/>
      <c r="F15" s="99"/>
      <c r="G15" s="99"/>
      <c r="H15" s="99"/>
      <c r="I15" s="99"/>
      <c r="J15" s="102" t="s">
        <v>47</v>
      </c>
      <c r="K15" s="49">
        <f>AVERAGE(K12:K14)</f>
        <v>1.3810269205436858</v>
      </c>
      <c r="L15" s="49">
        <f>AVERAGE(L12:L14)</f>
        <v>0.77683110185207394</v>
      </c>
      <c r="M15" s="50">
        <f>AVERAGE(M12:M14)</f>
        <v>1.0087272849994495</v>
      </c>
      <c r="N15" s="99"/>
      <c r="P15" s="102" t="s">
        <v>48</v>
      </c>
      <c r="Q15" s="49">
        <f>AVERAGE(Q12:Q14)</f>
        <v>2.5440870268549678</v>
      </c>
      <c r="R15" s="49">
        <f>AVERAGE(R12:R14)</f>
        <v>1.5675742676170674</v>
      </c>
      <c r="S15" s="50">
        <f>AVERAGE(S12:S14)</f>
        <v>1.7746915377580732</v>
      </c>
    </row>
    <row r="16" spans="1:21" s="8" customFormat="1" ht="15" customHeight="1" x14ac:dyDescent="0.2">
      <c r="D16" s="99"/>
      <c r="E16" s="99"/>
      <c r="F16" s="99"/>
      <c r="G16" s="99"/>
      <c r="H16" s="99"/>
      <c r="I16" s="99"/>
      <c r="J16" s="100"/>
      <c r="K16" s="100"/>
      <c r="L16" s="100"/>
      <c r="M16" s="100"/>
      <c r="N16" s="99"/>
      <c r="O16" s="99"/>
      <c r="P16" s="100"/>
      <c r="Q16" s="100"/>
      <c r="R16" s="100"/>
      <c r="S16" s="100"/>
    </row>
    <row r="17" spans="1:21" s="8" customFormat="1" ht="15" customHeight="1" x14ac:dyDescent="0.2">
      <c r="A17" s="40" t="s">
        <v>35</v>
      </c>
      <c r="B17" s="39"/>
      <c r="C17" s="39"/>
      <c r="D17" s="48"/>
      <c r="E17" s="48"/>
      <c r="F17" s="48"/>
      <c r="G17" s="48"/>
      <c r="H17" s="48"/>
      <c r="I17" s="48"/>
      <c r="J17" s="49"/>
      <c r="K17" s="49"/>
      <c r="L17" s="49"/>
      <c r="M17" s="49"/>
      <c r="N17" s="48"/>
      <c r="O17" s="48"/>
      <c r="P17" s="49"/>
      <c r="Q17" s="49"/>
      <c r="R17" s="49"/>
      <c r="S17" s="50"/>
    </row>
    <row r="18" spans="1:21" s="7" customFormat="1" x14ac:dyDescent="0.2">
      <c r="A18" s="31" t="s">
        <v>1</v>
      </c>
      <c r="B18" s="31" t="s">
        <v>50</v>
      </c>
      <c r="C18" s="31" t="s">
        <v>22</v>
      </c>
      <c r="D18" s="57">
        <v>4.17</v>
      </c>
      <c r="E18" s="57">
        <v>4.3780000000000001</v>
      </c>
      <c r="F18" s="57">
        <v>4.7009999999999996</v>
      </c>
      <c r="G18" s="57">
        <v>12.919</v>
      </c>
      <c r="H18" s="51">
        <v>3.0566</v>
      </c>
      <c r="I18" s="65">
        <f>H18*49.3</f>
        <v>150.69038</v>
      </c>
      <c r="J18" s="78">
        <v>2.7672635771440749E-2</v>
      </c>
      <c r="K18" s="52">
        <v>2.9052949498169691E-2</v>
      </c>
      <c r="L18" s="52">
        <v>3.119641744881126E-2</v>
      </c>
      <c r="M18" s="52">
        <v>8.5732081901976759E-2</v>
      </c>
      <c r="N18" s="51">
        <v>63.819072640000002</v>
      </c>
      <c r="O18" s="71">
        <f>N18*0.9</f>
        <v>57.437165376000003</v>
      </c>
      <c r="P18" s="78">
        <v>7.2601075848746977E-2</v>
      </c>
      <c r="Q18" s="52">
        <v>7.6222424476214454E-2</v>
      </c>
      <c r="R18" s="52">
        <v>8.1845961046752888E-2</v>
      </c>
      <c r="S18" s="52">
        <v>0.22492405249159766</v>
      </c>
    </row>
    <row r="19" spans="1:21" s="7" customFormat="1" x14ac:dyDescent="0.2">
      <c r="A19" s="5" t="s">
        <v>61</v>
      </c>
      <c r="B19" s="5" t="s">
        <v>29</v>
      </c>
      <c r="C19" s="5" t="s">
        <v>3</v>
      </c>
      <c r="D19" s="58">
        <v>3.4042180473830599</v>
      </c>
      <c r="E19" s="58">
        <v>4.1467719315288898</v>
      </c>
      <c r="F19" s="58">
        <v>10.325692690049401</v>
      </c>
      <c r="G19" s="58">
        <v>16.019355714945402</v>
      </c>
      <c r="H19" s="53">
        <v>9.3700000000000006E-2</v>
      </c>
      <c r="I19" s="66">
        <f>H19*49.3</f>
        <v>4.6194100000000002</v>
      </c>
      <c r="J19" s="79">
        <v>0.73693784430978404</v>
      </c>
      <c r="K19" s="54">
        <v>0.89768432148886756</v>
      </c>
      <c r="L19" s="54">
        <v>2.2352838760901066</v>
      </c>
      <c r="M19" s="54">
        <v>3.4678358740500195</v>
      </c>
      <c r="N19" s="53">
        <v>25.323033160000001</v>
      </c>
      <c r="O19" s="72">
        <f>N19*0.9</f>
        <v>22.790729844000001</v>
      </c>
      <c r="P19" s="79">
        <v>0.14936854022159676</v>
      </c>
      <c r="Q19" s="54">
        <v>0.18194994016923022</v>
      </c>
      <c r="R19" s="54">
        <v>0.45306546831661881</v>
      </c>
      <c r="S19" s="54">
        <v>0.70288910555283224</v>
      </c>
    </row>
    <row r="20" spans="1:21" s="7" customFormat="1" x14ac:dyDescent="0.2">
      <c r="A20" s="5" t="s">
        <v>2</v>
      </c>
      <c r="B20" s="5" t="s">
        <v>2</v>
      </c>
      <c r="C20" s="5" t="s">
        <v>3</v>
      </c>
      <c r="D20" s="58">
        <v>96.637</v>
      </c>
      <c r="E20" s="58">
        <v>39.484999999999999</v>
      </c>
      <c r="F20" s="58">
        <v>65.076999999999998</v>
      </c>
      <c r="G20" s="58">
        <v>21.866</v>
      </c>
      <c r="H20" s="53">
        <v>1.2443</v>
      </c>
      <c r="I20" s="66">
        <f>H20*49.3</f>
        <v>61.343989999999998</v>
      </c>
      <c r="J20" s="79">
        <v>1.5753295473607114</v>
      </c>
      <c r="K20" s="54">
        <v>0.64366533706072915</v>
      </c>
      <c r="L20" s="54">
        <v>1.0608537201443857</v>
      </c>
      <c r="M20" s="54">
        <v>0.35644893656248966</v>
      </c>
      <c r="N20" s="53">
        <v>146.62028649999999</v>
      </c>
      <c r="O20" s="72">
        <f>N20*0.9</f>
        <v>131.95825785</v>
      </c>
      <c r="P20" s="79">
        <v>0.73233006842095105</v>
      </c>
      <c r="Q20" s="54">
        <v>0.29922341082195486</v>
      </c>
      <c r="R20" s="54">
        <v>0.49316352807548075</v>
      </c>
      <c r="S20" s="54">
        <v>0.16570391543707397</v>
      </c>
    </row>
    <row r="21" spans="1:21" s="7" customFormat="1" x14ac:dyDescent="0.2">
      <c r="A21" s="5" t="s">
        <v>62</v>
      </c>
      <c r="B21" s="5" t="s">
        <v>30</v>
      </c>
      <c r="C21" s="5" t="s">
        <v>28</v>
      </c>
      <c r="D21" s="58">
        <v>48.820602000019598</v>
      </c>
      <c r="E21" s="58">
        <v>56.314068372662</v>
      </c>
      <c r="F21" s="58">
        <v>69.562207555163198</v>
      </c>
      <c r="G21" s="58">
        <v>151.87051141037301</v>
      </c>
      <c r="H21" s="53">
        <v>0.3453</v>
      </c>
      <c r="I21" s="66">
        <f>H21*49.3</f>
        <v>17.023289999999999</v>
      </c>
      <c r="J21" s="79">
        <v>2.8678711341943655</v>
      </c>
      <c r="K21" s="54">
        <v>3.3080602147212437</v>
      </c>
      <c r="L21" s="54">
        <v>4.0862963360879831</v>
      </c>
      <c r="M21" s="54">
        <v>8.9213372626779552</v>
      </c>
      <c r="N21" s="53">
        <v>83.41622323</v>
      </c>
      <c r="O21" s="72">
        <f>N21*0.9</f>
        <v>75.074600907000004</v>
      </c>
      <c r="P21" s="79">
        <v>0.65029452584765635</v>
      </c>
      <c r="Q21" s="54">
        <v>0.75010812834585761</v>
      </c>
      <c r="R21" s="54">
        <v>0.92657445680376804</v>
      </c>
      <c r="S21" s="54">
        <v>2.022927988635002</v>
      </c>
    </row>
    <row r="22" spans="1:21" s="7" customFormat="1" x14ac:dyDescent="0.2">
      <c r="A22" s="3" t="s">
        <v>63</v>
      </c>
      <c r="B22" s="5" t="s">
        <v>27</v>
      </c>
      <c r="C22" s="5" t="s">
        <v>28</v>
      </c>
      <c r="D22" s="58">
        <v>3.7810886226180398</v>
      </c>
      <c r="E22" s="58">
        <v>6.1746556140082696</v>
      </c>
      <c r="F22" s="58">
        <v>6.36142494876374</v>
      </c>
      <c r="G22" s="58">
        <v>18.2044223480945</v>
      </c>
      <c r="H22" s="53">
        <v>2.0899999999999998E-2</v>
      </c>
      <c r="I22" s="66">
        <f>H22*49.3</f>
        <v>1.0303699999999998</v>
      </c>
      <c r="J22" s="103">
        <v>3.669641607013054</v>
      </c>
      <c r="K22" s="104">
        <v>5.9926585731419495</v>
      </c>
      <c r="L22" s="104">
        <v>6.1739229099874233</v>
      </c>
      <c r="M22" s="104">
        <v>17.667849751152016</v>
      </c>
      <c r="N22" s="53">
        <v>66.326897009999996</v>
      </c>
      <c r="O22" s="72">
        <f>N22*0.9</f>
        <v>59.694207308999999</v>
      </c>
      <c r="P22" s="103">
        <v>6.3340963773012043E-2</v>
      </c>
      <c r="Q22" s="104">
        <v>0.10343810383553459</v>
      </c>
      <c r="R22" s="104">
        <v>0.10656687198867683</v>
      </c>
      <c r="S22" s="104">
        <v>0.30496128801679973</v>
      </c>
    </row>
    <row r="23" spans="1:21" x14ac:dyDescent="0.2">
      <c r="J23" s="105" t="s">
        <v>44</v>
      </c>
      <c r="K23" s="106">
        <f>AVERAGE(K18:K22)</f>
        <v>2.1742242791821917</v>
      </c>
      <c r="L23" s="106">
        <f>AVERAGE(L18:L22)</f>
        <v>2.7175106519517422</v>
      </c>
      <c r="M23" s="107">
        <f>AVERAGE(M18:M22)</f>
        <v>6.0998407812688908</v>
      </c>
      <c r="P23" s="105" t="s">
        <v>45</v>
      </c>
      <c r="Q23" s="106">
        <f>AVERAGE(Q18:Q22)</f>
        <v>0.28218840152975833</v>
      </c>
      <c r="R23" s="106">
        <f>AVERAGE(R18:R22)</f>
        <v>0.41224325724625943</v>
      </c>
      <c r="S23" s="107">
        <f>AVERAGE(S18:S22)</f>
        <v>0.68428127002666117</v>
      </c>
    </row>
    <row r="26" spans="1:21" s="2" customFormat="1" ht="15" customHeight="1" x14ac:dyDescent="0.2">
      <c r="I26" s="6"/>
      <c r="J26" s="6"/>
      <c r="N26" s="9"/>
      <c r="O26" s="9"/>
      <c r="P26" s="9"/>
      <c r="R26" s="6"/>
      <c r="S26" s="6"/>
      <c r="T26" s="6"/>
      <c r="U26" s="6"/>
    </row>
    <row r="27" spans="1:21" s="2" customFormat="1" ht="15" customHeight="1" x14ac:dyDescent="0.2">
      <c r="A27" s="8"/>
      <c r="B27" s="8"/>
      <c r="I27" s="6"/>
      <c r="J27" s="6"/>
      <c r="K27" s="12"/>
      <c r="N27" s="8"/>
      <c r="O27" s="9"/>
      <c r="P27" s="9"/>
      <c r="R27" s="6"/>
      <c r="S27" s="6"/>
      <c r="T27" s="6"/>
      <c r="U27" s="6"/>
    </row>
    <row r="28" spans="1:21" s="14" customFormat="1" ht="15" customHeight="1" x14ac:dyDescent="0.2">
      <c r="A28" s="13"/>
      <c r="B28" s="13"/>
      <c r="C28" s="13"/>
      <c r="D28" s="13"/>
      <c r="I28" s="15"/>
      <c r="J28" s="13"/>
      <c r="K28" s="13"/>
      <c r="N28" s="13"/>
      <c r="O28" s="13"/>
      <c r="P28" s="13"/>
      <c r="R28" s="10"/>
      <c r="S28" s="10"/>
      <c r="T28" s="10"/>
      <c r="U28" s="10"/>
    </row>
    <row r="29" spans="1:21" s="2" customFormat="1" ht="15" customHeight="1" x14ac:dyDescent="0.2">
      <c r="A29" s="11"/>
      <c r="B29" s="11"/>
      <c r="C29" s="11"/>
      <c r="D29" s="11"/>
      <c r="I29" s="16"/>
      <c r="J29" s="16"/>
      <c r="K29" s="11"/>
      <c r="N29" s="9"/>
      <c r="O29" s="9"/>
      <c r="P29" s="9"/>
      <c r="R29" s="6"/>
      <c r="S29" s="6"/>
      <c r="T29" s="6"/>
      <c r="U29" s="6"/>
    </row>
    <row r="30" spans="1:21" s="2" customFormat="1" ht="15" customHeight="1" x14ac:dyDescent="0.2">
      <c r="A30" s="11"/>
      <c r="B30" s="11"/>
      <c r="C30" s="11"/>
      <c r="D30" s="11"/>
      <c r="I30" s="16"/>
      <c r="J30" s="16"/>
      <c r="K30" s="11"/>
      <c r="N30" s="9"/>
      <c r="O30" s="9"/>
      <c r="P30" s="9"/>
      <c r="R30" s="6"/>
      <c r="S30" s="6"/>
      <c r="T30" s="6"/>
      <c r="U30" s="6"/>
    </row>
    <row r="31" spans="1:21" s="2" customFormat="1" ht="15" customHeight="1" x14ac:dyDescent="0.2">
      <c r="A31" s="8"/>
      <c r="B31" s="11"/>
      <c r="C31" s="11"/>
      <c r="D31" s="11"/>
      <c r="I31" s="16"/>
      <c r="J31" s="16"/>
      <c r="K31" s="11"/>
      <c r="N31" s="9"/>
      <c r="O31" s="9"/>
      <c r="P31" s="9"/>
      <c r="R31" s="6"/>
      <c r="S31" s="6"/>
      <c r="T31" s="6"/>
      <c r="U31" s="6"/>
    </row>
    <row r="32" spans="1:21" s="2" customFormat="1" ht="15" customHeight="1" x14ac:dyDescent="0.2">
      <c r="A32" s="11"/>
      <c r="B32" s="11"/>
      <c r="C32" s="11"/>
      <c r="D32" s="11"/>
      <c r="I32" s="16"/>
      <c r="J32" s="16"/>
      <c r="K32" s="11"/>
      <c r="N32" s="9"/>
      <c r="O32" s="9"/>
      <c r="P32" s="9"/>
      <c r="R32" s="6"/>
      <c r="S32" s="6"/>
      <c r="T32" s="6"/>
      <c r="U32" s="6"/>
    </row>
    <row r="33" spans="1:21" s="2" customFormat="1" ht="15" customHeight="1" x14ac:dyDescent="0.2">
      <c r="A33" s="11"/>
      <c r="B33" s="11"/>
      <c r="C33" s="11"/>
      <c r="D33" s="11"/>
      <c r="I33" s="16"/>
      <c r="J33" s="16"/>
      <c r="K33" s="11"/>
      <c r="N33" s="9"/>
      <c r="O33" s="73"/>
      <c r="P33" s="9"/>
      <c r="R33" s="6"/>
      <c r="S33" s="6"/>
      <c r="T33" s="6"/>
      <c r="U33" s="6"/>
    </row>
    <row r="34" spans="1:21" s="2" customFormat="1" ht="15" customHeight="1" x14ac:dyDescent="0.2">
      <c r="I34" s="6"/>
      <c r="J34" s="6"/>
      <c r="K34" s="11"/>
      <c r="N34" s="9"/>
      <c r="O34" s="9"/>
      <c r="P34" s="9"/>
      <c r="R34" s="6"/>
      <c r="S34" s="6"/>
      <c r="T34" s="6"/>
      <c r="U34" s="6"/>
    </row>
    <row r="35" spans="1:21" s="2" customFormat="1" ht="15" customHeight="1" x14ac:dyDescent="0.2">
      <c r="I35" s="6"/>
      <c r="J35" s="6"/>
      <c r="K35" s="11"/>
      <c r="N35" s="9"/>
      <c r="O35" s="9"/>
      <c r="P35" s="9"/>
      <c r="R35" s="6"/>
      <c r="S35" s="6"/>
      <c r="T35" s="6"/>
      <c r="U35" s="6"/>
    </row>
    <row r="36" spans="1:21" s="2" customFormat="1" ht="15" customHeight="1" x14ac:dyDescent="0.2">
      <c r="I36" s="6"/>
      <c r="J36" s="6"/>
      <c r="K36" s="11"/>
      <c r="N36" s="9"/>
      <c r="O36" s="9"/>
      <c r="P36" s="9"/>
      <c r="R36" s="6"/>
      <c r="S36" s="6"/>
      <c r="T36" s="6"/>
      <c r="U36" s="6"/>
    </row>
    <row r="37" spans="1:21" s="1" customFormat="1" ht="15" customHeight="1" x14ac:dyDescent="0.2">
      <c r="A37" s="2"/>
      <c r="B37" s="2"/>
      <c r="C37" s="2"/>
      <c r="I37" s="6"/>
      <c r="J37" s="6"/>
      <c r="N37" s="9"/>
      <c r="O37" s="9"/>
      <c r="P37" s="9"/>
      <c r="R37" s="6"/>
      <c r="S37" s="6"/>
      <c r="T37" s="6"/>
      <c r="U37" s="6"/>
    </row>
    <row r="38" spans="1:21" s="1" customFormat="1" ht="15" customHeight="1" x14ac:dyDescent="0.2">
      <c r="A38" s="2"/>
      <c r="B38" s="2"/>
      <c r="C38" s="2"/>
      <c r="I38" s="6"/>
      <c r="J38" s="6"/>
      <c r="N38" s="9"/>
      <c r="O38" s="9"/>
      <c r="P38" s="9"/>
      <c r="R38" s="6"/>
      <c r="S38" s="6"/>
      <c r="T38" s="6"/>
      <c r="U38" s="6"/>
    </row>
    <row r="39" spans="1:21" s="1" customFormat="1" ht="15" customHeight="1" x14ac:dyDescent="0.2">
      <c r="A39" s="2"/>
      <c r="B39" s="2"/>
      <c r="C39" s="2"/>
      <c r="E39" s="6"/>
      <c r="F39" s="7"/>
      <c r="G39" s="6"/>
      <c r="J39" s="9"/>
      <c r="K39" s="9"/>
      <c r="L39" s="9"/>
      <c r="M39" s="9"/>
      <c r="O39" s="6"/>
      <c r="P39" s="6"/>
      <c r="Q39" s="6"/>
      <c r="U39" s="2"/>
    </row>
  </sheetData>
  <sortState ref="A12:U14">
    <sortCondition ref="J12:J14"/>
  </sortState>
  <mergeCells count="6">
    <mergeCell ref="A1:L1"/>
    <mergeCell ref="J2:M2"/>
    <mergeCell ref="P2:S2"/>
    <mergeCell ref="D2:G2"/>
    <mergeCell ref="H2:I2"/>
    <mergeCell ref="N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File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Zinn</dc:creator>
  <cp:lastModifiedBy>Microsoft Office User</cp:lastModifiedBy>
  <dcterms:created xsi:type="dcterms:W3CDTF">2015-04-13T17:25:48Z</dcterms:created>
  <dcterms:modified xsi:type="dcterms:W3CDTF">2017-09-10T21:45:10Z</dcterms:modified>
</cp:coreProperties>
</file>